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8850" activeTab="5"/>
  </bookViews>
  <sheets>
    <sheet name="Ind L" sheetId="1" r:id="rId1"/>
    <sheet name="Ind M" sheetId="2" r:id="rId2"/>
    <sheet name="Ind S" sheetId="3" r:id="rId3"/>
    <sheet name="team L" sheetId="4" r:id="rId4"/>
    <sheet name="team M" sheetId="5" r:id="rId5"/>
    <sheet name="team S" sheetId="6" r:id="rId6"/>
  </sheets>
  <definedNames>
    <definedName name="_xlnm.Print_Area" localSheetId="1">'Ind M'!$A$5:$V$34</definedName>
  </definedNames>
  <calcPr fullCalcOnLoad="1"/>
</workbook>
</file>

<file path=xl/sharedStrings.xml><?xml version="1.0" encoding="utf-8"?>
<sst xmlns="http://schemas.openxmlformats.org/spreadsheetml/2006/main" count="653" uniqueCount="193">
  <si>
    <t>nr</t>
  </si>
  <si>
    <t>naam hond</t>
  </si>
  <si>
    <t>F</t>
  </si>
  <si>
    <t>W</t>
  </si>
  <si>
    <t>TF</t>
  </si>
  <si>
    <t>Tijd</t>
  </si>
  <si>
    <t>spt</t>
  </si>
  <si>
    <t>Totaalfout</t>
  </si>
  <si>
    <t>Eindtijd</t>
  </si>
  <si>
    <t>D</t>
  </si>
  <si>
    <t>Plaats</t>
  </si>
  <si>
    <t>Eindstand</t>
  </si>
  <si>
    <t>Telt</t>
  </si>
  <si>
    <t>tijd</t>
  </si>
  <si>
    <t>te lopen</t>
  </si>
  <si>
    <t>fout</t>
  </si>
  <si>
    <t xml:space="preserve">te lopen </t>
  </si>
  <si>
    <t>eindtijd</t>
  </si>
  <si>
    <t>fouten</t>
  </si>
  <si>
    <t>naam</t>
  </si>
  <si>
    <t>Ewan / Brenda Bottema</t>
  </si>
  <si>
    <t>Faith / Annemarie Ploegmakers</t>
  </si>
  <si>
    <t>Max / Rick Molenkamp</t>
  </si>
  <si>
    <t>Tess / Tanja Wiersma</t>
  </si>
  <si>
    <t>Twister / Rob Peen</t>
  </si>
  <si>
    <t>Zipper / Cathy McDonald</t>
  </si>
  <si>
    <t>Kinkajou / Diana van Bree</t>
  </si>
  <si>
    <t>Max / Jurgen Smit</t>
  </si>
  <si>
    <t>Sep / Marjo Thijssen</t>
  </si>
  <si>
    <t>Zizou / Roger van Laarschot</t>
  </si>
  <si>
    <t>Chip / Angela Koopman</t>
  </si>
  <si>
    <t>Djoura / Natasja Kelders</t>
  </si>
  <si>
    <t>Jochem / Arie Hollemans</t>
  </si>
  <si>
    <t>Mirza / Gerry vd Velden</t>
  </si>
  <si>
    <t>Tommie / Marja Welten</t>
  </si>
  <si>
    <t>Italy</t>
  </si>
  <si>
    <t>Czech</t>
  </si>
  <si>
    <t>Austria</t>
  </si>
  <si>
    <t>Romania</t>
  </si>
  <si>
    <t>Slovakia</t>
  </si>
  <si>
    <t>Hungary</t>
  </si>
  <si>
    <t>Spain</t>
  </si>
  <si>
    <t>Finland</t>
  </si>
  <si>
    <t>Netherlands</t>
  </si>
  <si>
    <t>Switzerland</t>
  </si>
  <si>
    <t>Slovenia</t>
  </si>
  <si>
    <t>xxxxxxxxxxxxx</t>
  </si>
  <si>
    <t>JUMPING</t>
  </si>
  <si>
    <t>Jumping</t>
  </si>
  <si>
    <t>Netherland</t>
  </si>
  <si>
    <t>xxxxxxxxxxxx</t>
  </si>
  <si>
    <t>It</t>
  </si>
  <si>
    <t>Cz</t>
  </si>
  <si>
    <t>Aktij / Novotna</t>
  </si>
  <si>
    <t>Affi / de Paoli</t>
  </si>
  <si>
    <t>Aralia / Klimesova</t>
  </si>
  <si>
    <t>Ateax / Bartek</t>
  </si>
  <si>
    <t>Aus</t>
  </si>
  <si>
    <t>Athora / Mayer</t>
  </si>
  <si>
    <t>Rom</t>
  </si>
  <si>
    <t>Baileys / Lukac</t>
  </si>
  <si>
    <t>Benny / Potfajova</t>
  </si>
  <si>
    <t>Ger</t>
  </si>
  <si>
    <t>Broccoli / Stampfl</t>
  </si>
  <si>
    <t>Bubbling / Kralova</t>
  </si>
  <si>
    <t>Cassie / Nehyba</t>
  </si>
  <si>
    <t>Chester / Hanudel</t>
  </si>
  <si>
    <t>Cico / Ragni</t>
  </si>
  <si>
    <t>Hun</t>
  </si>
  <si>
    <t>Claire / Domokos</t>
  </si>
  <si>
    <t>Fr</t>
  </si>
  <si>
    <t>Conde / Moran</t>
  </si>
  <si>
    <t>Daisy / Weidschacher</t>
  </si>
  <si>
    <t>Sp</t>
  </si>
  <si>
    <t>Dama / Aranda</t>
  </si>
  <si>
    <t>naam hond / achternaam</t>
  </si>
  <si>
    <t>Daniel / Zombori</t>
  </si>
  <si>
    <t>Fi</t>
  </si>
  <si>
    <t>Eppu / Hiltunen</t>
  </si>
  <si>
    <t>Nld</t>
  </si>
  <si>
    <t>Fanny / Vida</t>
  </si>
  <si>
    <t>Fura / Duran</t>
  </si>
  <si>
    <t>Gala / Roig</t>
  </si>
  <si>
    <t>Sw</t>
  </si>
  <si>
    <t>Ginny / Wyss</t>
  </si>
  <si>
    <t>Hully / Balan</t>
  </si>
  <si>
    <t>Iris / Torregrosa</t>
  </si>
  <si>
    <t>Kala / Cerkvenic</t>
  </si>
  <si>
    <t>Ker / Velzel</t>
  </si>
  <si>
    <t>Lisa / Szalontai</t>
  </si>
  <si>
    <t>Luky / Hrnciar</t>
  </si>
  <si>
    <t>Slk</t>
  </si>
  <si>
    <t>Sln</t>
  </si>
  <si>
    <t>Maks / Novak</t>
  </si>
  <si>
    <t>Mc Ladgin's / Velzel</t>
  </si>
  <si>
    <t>Mx</t>
  </si>
  <si>
    <t>Meggy / Saenz</t>
  </si>
  <si>
    <t>Mirko / Pall</t>
  </si>
  <si>
    <t>Morris / Kyllonen</t>
  </si>
  <si>
    <t>Musti / Nisonen</t>
  </si>
  <si>
    <t>Nikke / Pinola</t>
  </si>
  <si>
    <t>Over / Jantschgi</t>
  </si>
  <si>
    <t>Pekko / Kilpia</t>
  </si>
  <si>
    <t>Pici / Seres</t>
  </si>
  <si>
    <t>Pleszi / Balla</t>
  </si>
  <si>
    <t>Prosper / Leussler</t>
  </si>
  <si>
    <t>Red / Ruiz</t>
  </si>
  <si>
    <t>Riki / Bruhova</t>
  </si>
  <si>
    <t>Rugiada / Lovasco</t>
  </si>
  <si>
    <t>Sprint / Saenz</t>
  </si>
  <si>
    <t>SA</t>
  </si>
  <si>
    <t>Tag / Duncan-Smit</t>
  </si>
  <si>
    <t>Telma / Ruiz</t>
  </si>
  <si>
    <t>Tia / Leskovar</t>
  </si>
  <si>
    <t>Tommy / Damini</t>
  </si>
  <si>
    <t>Tzitzili / Stafaniu</t>
  </si>
  <si>
    <t>Ufo / Kanluoto</t>
  </si>
  <si>
    <t>Adder / Edrova</t>
  </si>
  <si>
    <t>Annabill / Aue</t>
  </si>
  <si>
    <t>Aran / Duran</t>
  </si>
  <si>
    <t>Arlette / Rajtslegrova</t>
  </si>
  <si>
    <t>Aslan / Jantschgi</t>
  </si>
  <si>
    <t>Blacky / Pancera</t>
  </si>
  <si>
    <t>Bran / Besztrecei</t>
  </si>
  <si>
    <t>Celine / Mihalova</t>
  </si>
  <si>
    <t>Csucsu / Tothne Laszio</t>
  </si>
  <si>
    <t>Dynamit / Jantschgi</t>
  </si>
  <si>
    <t>Eminent / Liska</t>
  </si>
  <si>
    <t>Fanni / Szabo</t>
  </si>
  <si>
    <t>Felicitas / Thoma-Schwarz</t>
  </si>
  <si>
    <t>Gala / Ostarijas</t>
  </si>
  <si>
    <t>Gonso / Gimeno</t>
  </si>
  <si>
    <t>Gwendolyn / Podestova</t>
  </si>
  <si>
    <t>Jessy / Zehetner</t>
  </si>
  <si>
    <t>Miccalina / Thoma-Schwarz</t>
  </si>
  <si>
    <t>Molly / Nacini</t>
  </si>
  <si>
    <t>Nicky / Timolino</t>
  </si>
  <si>
    <t>Philip / Biro</t>
  </si>
  <si>
    <t>Pluto / Consonni</t>
  </si>
  <si>
    <t>Pongo / Rosso</t>
  </si>
  <si>
    <t>Soia / Lissoni</t>
  </si>
  <si>
    <t>Terry / Vazanova</t>
  </si>
  <si>
    <t>Afonya / Keszler</t>
  </si>
  <si>
    <t>Alader / Lengyelova</t>
  </si>
  <si>
    <t>Baronesse / Liska</t>
  </si>
  <si>
    <t>Beibi / Fuksova</t>
  </si>
  <si>
    <t>Bruno / Nagy</t>
  </si>
  <si>
    <t>Buba / Soldano</t>
  </si>
  <si>
    <t>Claudia / Bzduskova</t>
  </si>
  <si>
    <t>Csipszi / Siegler</t>
  </si>
  <si>
    <t>Fanta / Serafini</t>
  </si>
  <si>
    <t>Ferda / Nedbalkova</t>
  </si>
  <si>
    <t>Fibi / Kralova</t>
  </si>
  <si>
    <t>Fin</t>
  </si>
  <si>
    <t>Fonzie / Antila</t>
  </si>
  <si>
    <t>Happy /  Gimeno</t>
  </si>
  <si>
    <t>Kincsem / Buliakova</t>
  </si>
  <si>
    <t>Lord / Petac</t>
  </si>
  <si>
    <t>Lucky / Spataro</t>
  </si>
  <si>
    <t>Lucy / Schletz</t>
  </si>
  <si>
    <t>Magic / Rodriquez</t>
  </si>
  <si>
    <t>Merry / Mokrisova</t>
  </si>
  <si>
    <t>Milka / Amigo</t>
  </si>
  <si>
    <t>Orka / Lacnakova</t>
  </si>
  <si>
    <t>Rendy / Bonomelli</t>
  </si>
  <si>
    <t>Sasha / Peschino</t>
  </si>
  <si>
    <t>Snoopy / Penkl</t>
  </si>
  <si>
    <t>Suzanne / Divis</t>
  </si>
  <si>
    <t>Tequila / Nemeth</t>
  </si>
  <si>
    <t>Ulrica / Klimesova</t>
  </si>
  <si>
    <t>Waldi / Hluchanova</t>
  </si>
  <si>
    <t>Zombie / Hausnerova</t>
  </si>
  <si>
    <t>mpt</t>
  </si>
  <si>
    <t>Dotty /Pracher</t>
  </si>
  <si>
    <t>j</t>
  </si>
  <si>
    <t>n</t>
  </si>
  <si>
    <t xml:space="preserve"> </t>
  </si>
  <si>
    <t>Gerry</t>
  </si>
  <si>
    <t>Natasja</t>
  </si>
  <si>
    <t>Angela</t>
  </si>
  <si>
    <t>Arie</t>
  </si>
  <si>
    <t>Roger</t>
  </si>
  <si>
    <t>Jurgen</t>
  </si>
  <si>
    <t>Marjo</t>
  </si>
  <si>
    <t>Diana</t>
  </si>
  <si>
    <t>Rob</t>
  </si>
  <si>
    <t>Cathy</t>
  </si>
  <si>
    <t>Brenda</t>
  </si>
  <si>
    <t>Annemarie</t>
  </si>
  <si>
    <t xml:space="preserve">Cecile / Karl </t>
  </si>
  <si>
    <t xml:space="preserve">Wurzel / Haltner </t>
  </si>
  <si>
    <t>Vast Parkoers</t>
  </si>
  <si>
    <t>Madame / Sanz?????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</si>
</sst>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43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3" fontId="1" fillId="0" borderId="2" xfId="15" applyFont="1" applyFill="1" applyBorder="1" applyAlignment="1">
      <alignment/>
    </xf>
    <xf numFmtId="43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4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15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6" xfId="0" applyFill="1" applyBorder="1" applyAlignment="1">
      <alignment/>
    </xf>
    <xf numFmtId="43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43" fontId="0" fillId="0" borderId="7" xfId="15" applyFill="1" applyBorder="1" applyAlignment="1">
      <alignment/>
    </xf>
    <xf numFmtId="0" fontId="0" fillId="0" borderId="8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3" fontId="1" fillId="0" borderId="7" xfId="15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43" fontId="2" fillId="0" borderId="0" xfId="15" applyFont="1" applyFill="1" applyAlignment="1">
      <alignment horizontal="center"/>
    </xf>
    <xf numFmtId="43" fontId="0" fillId="0" borderId="0" xfId="15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5.28125" style="1" bestFit="1" customWidth="1"/>
    <col min="2" max="2" width="28.57421875" style="1" bestFit="1" customWidth="1"/>
    <col min="3" max="4" width="9.140625" style="1" customWidth="1"/>
    <col min="5" max="5" width="4.421875" style="1" bestFit="1" customWidth="1"/>
    <col min="6" max="6" width="2.140625" style="1" customWidth="1"/>
    <col min="7" max="8" width="2.8515625" style="1" customWidth="1"/>
    <col min="9" max="9" width="6.7109375" style="2" bestFit="1" customWidth="1"/>
    <col min="10" max="10" width="7.28125" style="2" customWidth="1"/>
    <col min="11" max="11" width="9.140625" style="2" customWidth="1"/>
    <col min="12" max="12" width="6.28125" style="1" customWidth="1"/>
    <col min="13" max="13" width="2.140625" style="1" customWidth="1"/>
    <col min="14" max="15" width="2.8515625" style="1" customWidth="1"/>
    <col min="16" max="16" width="7.00390625" style="2" bestFit="1" customWidth="1"/>
    <col min="17" max="17" width="7.28125" style="2" bestFit="1" customWidth="1"/>
    <col min="18" max="18" width="9.7109375" style="2" bestFit="1" customWidth="1"/>
    <col min="19" max="19" width="6.28125" style="1" customWidth="1"/>
    <col min="20" max="20" width="9.28125" style="2" customWidth="1"/>
    <col min="21" max="21" width="9.140625" style="2" customWidth="1"/>
    <col min="22" max="22" width="6.28125" style="1" customWidth="1"/>
    <col min="23" max="16384" width="9.140625" style="1" customWidth="1"/>
  </cols>
  <sheetData>
    <row r="1" spans="3:21" ht="12.75" customHeight="1">
      <c r="C1" s="1" t="s">
        <v>14</v>
      </c>
      <c r="D1" s="1" t="s">
        <v>14</v>
      </c>
      <c r="F1" s="29" t="s">
        <v>47</v>
      </c>
      <c r="G1" s="29"/>
      <c r="H1" s="29"/>
      <c r="I1" s="29"/>
      <c r="J1" s="29"/>
      <c r="K1" s="29"/>
      <c r="M1" s="29" t="s">
        <v>191</v>
      </c>
      <c r="N1" s="29"/>
      <c r="O1" s="29"/>
      <c r="P1" s="29"/>
      <c r="Q1" s="29"/>
      <c r="R1" s="29"/>
      <c r="T1" s="30" t="s">
        <v>11</v>
      </c>
      <c r="U1" s="30"/>
    </row>
    <row r="2" spans="3:21" ht="12.75" customHeight="1">
      <c r="C2" s="1" t="s">
        <v>18</v>
      </c>
      <c r="D2" s="1" t="s">
        <v>13</v>
      </c>
      <c r="F2" s="29"/>
      <c r="G2" s="29"/>
      <c r="H2" s="29"/>
      <c r="I2" s="29"/>
      <c r="J2" s="29"/>
      <c r="K2" s="29"/>
      <c r="M2" s="29"/>
      <c r="N2" s="29"/>
      <c r="O2" s="29"/>
      <c r="P2" s="29"/>
      <c r="Q2" s="29"/>
      <c r="R2" s="29"/>
      <c r="T2" s="30"/>
      <c r="U2" s="30"/>
    </row>
    <row r="3" spans="3:22" ht="12.75">
      <c r="C3" s="2"/>
      <c r="D3" s="2">
        <v>59.23</v>
      </c>
      <c r="I3" s="2" t="s">
        <v>6</v>
      </c>
      <c r="J3" s="2">
        <v>44</v>
      </c>
      <c r="P3" s="2" t="s">
        <v>6</v>
      </c>
      <c r="Q3" s="2">
        <v>43</v>
      </c>
      <c r="R3" s="3"/>
      <c r="T3" s="30"/>
      <c r="U3" s="30"/>
      <c r="V3" s="1" t="s">
        <v>10</v>
      </c>
    </row>
    <row r="4" spans="2:21" ht="12.75">
      <c r="B4" s="1" t="s">
        <v>75</v>
      </c>
      <c r="E4" s="1" t="s">
        <v>0</v>
      </c>
      <c r="F4" s="1" t="s">
        <v>2</v>
      </c>
      <c r="G4" s="1" t="s">
        <v>3</v>
      </c>
      <c r="H4" s="1" t="s">
        <v>9</v>
      </c>
      <c r="I4" s="2" t="s">
        <v>4</v>
      </c>
      <c r="J4" s="2" t="s">
        <v>5</v>
      </c>
      <c r="K4" s="2" t="s">
        <v>7</v>
      </c>
      <c r="L4" s="1" t="s">
        <v>10</v>
      </c>
      <c r="M4" s="1" t="s">
        <v>2</v>
      </c>
      <c r="N4" s="1" t="s">
        <v>3</v>
      </c>
      <c r="O4" s="1" t="s">
        <v>9</v>
      </c>
      <c r="P4" s="2" t="s">
        <v>4</v>
      </c>
      <c r="Q4" s="2" t="s">
        <v>5</v>
      </c>
      <c r="R4" s="2" t="s">
        <v>7</v>
      </c>
      <c r="S4" s="1" t="s">
        <v>10</v>
      </c>
      <c r="T4" s="2" t="s">
        <v>7</v>
      </c>
      <c r="U4" s="2" t="s">
        <v>8</v>
      </c>
    </row>
    <row r="5" spans="1:22" ht="12.75">
      <c r="A5" s="1" t="s">
        <v>52</v>
      </c>
      <c r="B5" s="1" t="s">
        <v>53</v>
      </c>
      <c r="C5" s="4">
        <f aca="true" t="shared" si="0" ref="C5:C36">$C$3-K5-R5</f>
        <v>0</v>
      </c>
      <c r="D5" s="4">
        <f aca="true" t="shared" si="1" ref="D5:D36">$D$3-$C$3-J5-Q5</f>
        <v>0</v>
      </c>
      <c r="E5" s="1">
        <v>151</v>
      </c>
      <c r="I5" s="2">
        <f>IF(J5&gt;J$3,J5-J$3,0)</f>
        <v>0</v>
      </c>
      <c r="J5" s="3">
        <v>26.08</v>
      </c>
      <c r="K5" s="2">
        <f aca="true" t="shared" si="2" ref="K5:K63">(F5*5)+(G5*5)+I5+(H5*50)</f>
        <v>0</v>
      </c>
      <c r="L5" s="1">
        <v>2</v>
      </c>
      <c r="P5" s="2">
        <f aca="true" t="shared" si="3" ref="P5:P62">IF(Q5&gt;Q$3,Q5-Q$3,0)</f>
        <v>0</v>
      </c>
      <c r="Q5" s="2">
        <v>33.15</v>
      </c>
      <c r="R5" s="2">
        <f aca="true" t="shared" si="4" ref="R5:R62">(M5*5)+(N5*5)+P5+(O5*50)</f>
        <v>0</v>
      </c>
      <c r="S5" s="1">
        <v>1</v>
      </c>
      <c r="T5" s="2">
        <f aca="true" t="shared" si="5" ref="T5:T36">K5+R5</f>
        <v>0</v>
      </c>
      <c r="U5" s="2">
        <f aca="true" t="shared" si="6" ref="U5:U63">J5+Q5</f>
        <v>59.23</v>
      </c>
      <c r="V5" s="1">
        <v>1</v>
      </c>
    </row>
    <row r="6" spans="1:22" ht="12.75">
      <c r="A6" s="1" t="s">
        <v>52</v>
      </c>
      <c r="B6" s="1" t="s">
        <v>65</v>
      </c>
      <c r="C6" s="4">
        <f t="shared" si="0"/>
        <v>0</v>
      </c>
      <c r="D6" s="4">
        <f t="shared" si="1"/>
        <v>-5.570000000000004</v>
      </c>
      <c r="E6" s="1">
        <v>160</v>
      </c>
      <c r="I6" s="2">
        <f aca="true" t="shared" si="7" ref="I6:I63">IF(J6&gt;J$3,J6-J$3,0)</f>
        <v>0</v>
      </c>
      <c r="J6" s="2">
        <v>28.98</v>
      </c>
      <c r="K6" s="2">
        <f t="shared" si="2"/>
        <v>0</v>
      </c>
      <c r="L6" s="1">
        <v>10</v>
      </c>
      <c r="P6" s="2">
        <f t="shared" si="3"/>
        <v>0</v>
      </c>
      <c r="Q6" s="2">
        <v>35.82</v>
      </c>
      <c r="R6" s="2">
        <f t="shared" si="4"/>
        <v>0</v>
      </c>
      <c r="S6" s="1">
        <v>2</v>
      </c>
      <c r="T6" s="2">
        <f t="shared" si="5"/>
        <v>0</v>
      </c>
      <c r="U6" s="2">
        <f t="shared" si="6"/>
        <v>64.8</v>
      </c>
      <c r="V6" s="1">
        <v>2</v>
      </c>
    </row>
    <row r="7" spans="1:22" ht="12.75">
      <c r="A7" s="1" t="s">
        <v>79</v>
      </c>
      <c r="B7" s="1" t="s">
        <v>21</v>
      </c>
      <c r="C7" s="4">
        <f t="shared" si="0"/>
        <v>0</v>
      </c>
      <c r="D7" s="4">
        <f t="shared" si="1"/>
        <v>-6.580000000000002</v>
      </c>
      <c r="E7" s="1">
        <v>171</v>
      </c>
      <c r="I7" s="2">
        <f aca="true" t="shared" si="8" ref="I7:I15">IF(J7&gt;J$3,J7-J$3,0)</f>
        <v>0</v>
      </c>
      <c r="J7" s="2">
        <v>29.66</v>
      </c>
      <c r="K7" s="2">
        <f t="shared" si="2"/>
        <v>0</v>
      </c>
      <c r="L7" s="1">
        <v>16</v>
      </c>
      <c r="P7" s="2">
        <f t="shared" si="3"/>
        <v>0</v>
      </c>
      <c r="Q7" s="2">
        <v>36.15</v>
      </c>
      <c r="R7" s="2">
        <f t="shared" si="4"/>
        <v>0</v>
      </c>
      <c r="S7" s="1">
        <v>3</v>
      </c>
      <c r="T7" s="2">
        <f t="shared" si="5"/>
        <v>0</v>
      </c>
      <c r="U7" s="2">
        <f t="shared" si="6"/>
        <v>65.81</v>
      </c>
      <c r="V7" s="1">
        <v>3</v>
      </c>
    </row>
    <row r="8" spans="1:22" ht="12.75">
      <c r="A8" s="1" t="s">
        <v>91</v>
      </c>
      <c r="B8" s="1" t="s">
        <v>64</v>
      </c>
      <c r="C8" s="4">
        <f t="shared" si="0"/>
        <v>0</v>
      </c>
      <c r="D8" s="4">
        <f t="shared" si="1"/>
        <v>-9.020000000000003</v>
      </c>
      <c r="E8" s="1">
        <v>159</v>
      </c>
      <c r="I8" s="2">
        <f t="shared" si="8"/>
        <v>0</v>
      </c>
      <c r="J8" s="2">
        <v>29.58</v>
      </c>
      <c r="K8" s="2">
        <f t="shared" si="2"/>
        <v>0</v>
      </c>
      <c r="L8" s="1">
        <v>15</v>
      </c>
      <c r="P8" s="2">
        <f t="shared" si="3"/>
        <v>0</v>
      </c>
      <c r="Q8" s="2">
        <v>38.67</v>
      </c>
      <c r="R8" s="2">
        <f t="shared" si="4"/>
        <v>0</v>
      </c>
      <c r="S8" s="1">
        <v>4</v>
      </c>
      <c r="T8" s="2">
        <f t="shared" si="5"/>
        <v>0</v>
      </c>
      <c r="U8" s="2">
        <f t="shared" si="6"/>
        <v>68.25</v>
      </c>
      <c r="V8" s="1">
        <v>4</v>
      </c>
    </row>
    <row r="9" spans="1:22" ht="12.75">
      <c r="A9" s="1" t="s">
        <v>83</v>
      </c>
      <c r="B9" s="1" t="s">
        <v>190</v>
      </c>
      <c r="C9" s="4">
        <f t="shared" si="0"/>
        <v>0</v>
      </c>
      <c r="D9" s="4">
        <f t="shared" si="1"/>
        <v>-13.259999999999998</v>
      </c>
      <c r="E9" s="1">
        <v>213</v>
      </c>
      <c r="I9" s="2">
        <f t="shared" si="8"/>
        <v>0</v>
      </c>
      <c r="J9" s="2">
        <v>32.94</v>
      </c>
      <c r="K9" s="2">
        <f t="shared" si="2"/>
        <v>0</v>
      </c>
      <c r="L9" s="1">
        <v>30</v>
      </c>
      <c r="P9" s="2">
        <f t="shared" si="3"/>
        <v>0</v>
      </c>
      <c r="Q9" s="2">
        <v>39.55</v>
      </c>
      <c r="R9" s="2">
        <f t="shared" si="4"/>
        <v>0</v>
      </c>
      <c r="S9" s="1">
        <v>5</v>
      </c>
      <c r="T9" s="2">
        <f t="shared" si="5"/>
        <v>0</v>
      </c>
      <c r="U9" s="2">
        <f t="shared" si="6"/>
        <v>72.49</v>
      </c>
      <c r="V9" s="1">
        <v>7</v>
      </c>
    </row>
    <row r="10" spans="1:22" ht="12.75">
      <c r="A10" s="1" t="s">
        <v>51</v>
      </c>
      <c r="B10" s="1" t="s">
        <v>67</v>
      </c>
      <c r="C10" s="4">
        <f t="shared" si="0"/>
        <v>0</v>
      </c>
      <c r="D10" s="4">
        <f t="shared" si="1"/>
        <v>-9.680000000000003</v>
      </c>
      <c r="E10" s="1">
        <v>163</v>
      </c>
      <c r="I10" s="2">
        <f t="shared" si="8"/>
        <v>0</v>
      </c>
      <c r="J10" s="2">
        <v>29.19</v>
      </c>
      <c r="K10" s="2">
        <f t="shared" si="2"/>
        <v>0</v>
      </c>
      <c r="L10" s="1">
        <v>12</v>
      </c>
      <c r="P10" s="2">
        <f t="shared" si="3"/>
        <v>0</v>
      </c>
      <c r="Q10" s="2">
        <v>39.72</v>
      </c>
      <c r="R10" s="2">
        <f t="shared" si="4"/>
        <v>0</v>
      </c>
      <c r="S10" s="1">
        <v>6</v>
      </c>
      <c r="T10" s="2">
        <f t="shared" si="5"/>
        <v>0</v>
      </c>
      <c r="U10" s="2">
        <f t="shared" si="6"/>
        <v>68.91</v>
      </c>
      <c r="V10" s="1">
        <v>5</v>
      </c>
    </row>
    <row r="11" spans="1:22" ht="12.75">
      <c r="A11" s="1" t="s">
        <v>77</v>
      </c>
      <c r="B11" s="1" t="s">
        <v>100</v>
      </c>
      <c r="C11" s="4">
        <f t="shared" si="0"/>
        <v>0</v>
      </c>
      <c r="D11" s="4">
        <f t="shared" si="1"/>
        <v>-12.790000000000003</v>
      </c>
      <c r="E11" s="1">
        <v>194</v>
      </c>
      <c r="I11" s="2">
        <f t="shared" si="8"/>
        <v>0</v>
      </c>
      <c r="J11" s="2">
        <v>30.88</v>
      </c>
      <c r="K11" s="2">
        <f t="shared" si="2"/>
        <v>0</v>
      </c>
      <c r="L11" s="1">
        <v>21</v>
      </c>
      <c r="P11" s="2">
        <f t="shared" si="3"/>
        <v>0</v>
      </c>
      <c r="Q11" s="2">
        <v>41.14</v>
      </c>
      <c r="R11" s="2">
        <f t="shared" si="4"/>
        <v>0</v>
      </c>
      <c r="S11" s="1">
        <v>7</v>
      </c>
      <c r="T11" s="2">
        <f t="shared" si="5"/>
        <v>0</v>
      </c>
      <c r="U11" s="2">
        <f t="shared" si="6"/>
        <v>72.02</v>
      </c>
      <c r="V11" s="1">
        <v>6</v>
      </c>
    </row>
    <row r="12" spans="1:22" ht="12.75">
      <c r="A12" s="1" t="s">
        <v>73</v>
      </c>
      <c r="B12" s="1" t="s">
        <v>82</v>
      </c>
      <c r="C12" s="4">
        <f t="shared" si="0"/>
        <v>0</v>
      </c>
      <c r="D12" s="4">
        <f t="shared" si="1"/>
        <v>-16.090000000000003</v>
      </c>
      <c r="E12" s="1">
        <v>174</v>
      </c>
      <c r="I12" s="2">
        <f t="shared" si="8"/>
        <v>0</v>
      </c>
      <c r="J12" s="2">
        <v>33.99</v>
      </c>
      <c r="K12" s="2">
        <f t="shared" si="2"/>
        <v>0</v>
      </c>
      <c r="L12" s="1">
        <v>31</v>
      </c>
      <c r="P12" s="2">
        <f t="shared" si="3"/>
        <v>0</v>
      </c>
      <c r="Q12" s="2">
        <v>41.33</v>
      </c>
      <c r="R12" s="2">
        <f t="shared" si="4"/>
        <v>0</v>
      </c>
      <c r="S12" s="1">
        <v>8</v>
      </c>
      <c r="T12" s="2">
        <f t="shared" si="5"/>
        <v>0</v>
      </c>
      <c r="U12" s="2">
        <f t="shared" si="6"/>
        <v>75.32</v>
      </c>
      <c r="V12" s="1">
        <v>8</v>
      </c>
    </row>
    <row r="13" spans="1:22" ht="12.75">
      <c r="A13" s="1" t="s">
        <v>57</v>
      </c>
      <c r="B13" s="1" t="s">
        <v>189</v>
      </c>
      <c r="C13" s="4">
        <f t="shared" si="0"/>
        <v>-0.4299999999999997</v>
      </c>
      <c r="D13" s="4">
        <f t="shared" si="1"/>
        <v>-16.42</v>
      </c>
      <c r="E13" s="1">
        <v>161</v>
      </c>
      <c r="I13" s="2">
        <f t="shared" si="8"/>
        <v>0</v>
      </c>
      <c r="J13" s="2">
        <v>32.22</v>
      </c>
      <c r="K13" s="2">
        <f t="shared" si="2"/>
        <v>0</v>
      </c>
      <c r="L13" s="1">
        <v>26</v>
      </c>
      <c r="P13" s="2">
        <f t="shared" si="3"/>
        <v>0.4299999999999997</v>
      </c>
      <c r="Q13" s="2">
        <v>43.43</v>
      </c>
      <c r="R13" s="2">
        <f t="shared" si="4"/>
        <v>0.4299999999999997</v>
      </c>
      <c r="S13" s="1">
        <v>9</v>
      </c>
      <c r="T13" s="2">
        <f t="shared" si="5"/>
        <v>0.4299999999999997</v>
      </c>
      <c r="U13" s="2">
        <f t="shared" si="6"/>
        <v>75.65</v>
      </c>
      <c r="V13" s="1">
        <v>9</v>
      </c>
    </row>
    <row r="14" spans="1:22" ht="12.75">
      <c r="A14" s="1" t="s">
        <v>95</v>
      </c>
      <c r="B14" s="1" t="s">
        <v>96</v>
      </c>
      <c r="C14" s="4">
        <f t="shared" si="0"/>
        <v>-1.2700000000000031</v>
      </c>
      <c r="D14" s="4">
        <f t="shared" si="1"/>
        <v>-21.330000000000005</v>
      </c>
      <c r="E14" s="1">
        <v>190</v>
      </c>
      <c r="I14" s="2">
        <f t="shared" si="8"/>
        <v>0</v>
      </c>
      <c r="J14" s="2">
        <v>36.29</v>
      </c>
      <c r="K14" s="2">
        <f t="shared" si="2"/>
        <v>0</v>
      </c>
      <c r="L14" s="1">
        <v>34</v>
      </c>
      <c r="P14" s="2">
        <f t="shared" si="3"/>
        <v>1.2700000000000031</v>
      </c>
      <c r="Q14" s="2">
        <v>44.27</v>
      </c>
      <c r="R14" s="2">
        <f t="shared" si="4"/>
        <v>1.2700000000000031</v>
      </c>
      <c r="S14" s="1">
        <v>10</v>
      </c>
      <c r="T14" s="2">
        <f t="shared" si="5"/>
        <v>1.2700000000000031</v>
      </c>
      <c r="U14" s="2">
        <f t="shared" si="6"/>
        <v>80.56</v>
      </c>
      <c r="V14" s="1">
        <v>10</v>
      </c>
    </row>
    <row r="15" spans="1:22" ht="12.75">
      <c r="A15" s="1" t="s">
        <v>91</v>
      </c>
      <c r="B15" s="1" t="s">
        <v>61</v>
      </c>
      <c r="C15" s="4">
        <f t="shared" si="0"/>
        <v>-5</v>
      </c>
      <c r="D15" s="4">
        <f t="shared" si="1"/>
        <v>-0.06000000000000938</v>
      </c>
      <c r="E15" s="1">
        <v>157</v>
      </c>
      <c r="I15" s="2">
        <f t="shared" si="8"/>
        <v>0</v>
      </c>
      <c r="J15" s="3">
        <v>25.8</v>
      </c>
      <c r="K15" s="2">
        <f t="shared" si="2"/>
        <v>0</v>
      </c>
      <c r="L15" s="1">
        <v>1</v>
      </c>
      <c r="M15" s="1">
        <v>1</v>
      </c>
      <c r="P15" s="2">
        <f t="shared" si="3"/>
        <v>0</v>
      </c>
      <c r="Q15" s="2">
        <v>33.49</v>
      </c>
      <c r="R15" s="2">
        <f t="shared" si="4"/>
        <v>5</v>
      </c>
      <c r="S15" s="1">
        <v>11</v>
      </c>
      <c r="T15" s="2">
        <f t="shared" si="5"/>
        <v>5</v>
      </c>
      <c r="U15" s="2">
        <f>J15+Q15</f>
        <v>59.290000000000006</v>
      </c>
      <c r="V15" s="1">
        <v>11</v>
      </c>
    </row>
    <row r="16" spans="1:22" ht="12.75">
      <c r="A16" s="1" t="s">
        <v>79</v>
      </c>
      <c r="B16" s="1" t="s">
        <v>25</v>
      </c>
      <c r="C16" s="4">
        <f t="shared" si="0"/>
        <v>-15</v>
      </c>
      <c r="D16" s="4">
        <f t="shared" si="1"/>
        <v>-3.5799999999999983</v>
      </c>
      <c r="E16" s="1">
        <v>214</v>
      </c>
      <c r="F16" s="1">
        <v>2</v>
      </c>
      <c r="I16" s="2">
        <f>IF(J16&gt;J$3,J16-J$3,0)</f>
        <v>0</v>
      </c>
      <c r="J16" s="2">
        <v>27.9</v>
      </c>
      <c r="K16" s="2">
        <f t="shared" si="2"/>
        <v>10</v>
      </c>
      <c r="L16" s="1">
        <v>45</v>
      </c>
      <c r="M16" s="1">
        <v>1</v>
      </c>
      <c r="P16" s="2">
        <f t="shared" si="3"/>
        <v>0</v>
      </c>
      <c r="Q16" s="2">
        <v>34.91</v>
      </c>
      <c r="R16" s="2">
        <f t="shared" si="4"/>
        <v>5</v>
      </c>
      <c r="S16" s="1">
        <v>12</v>
      </c>
      <c r="T16" s="2">
        <f t="shared" si="5"/>
        <v>15</v>
      </c>
      <c r="U16" s="2">
        <f t="shared" si="6"/>
        <v>62.809999999999995</v>
      </c>
      <c r="V16" s="1">
        <v>29</v>
      </c>
    </row>
    <row r="17" spans="1:22" ht="12.75">
      <c r="A17" s="1" t="s">
        <v>77</v>
      </c>
      <c r="B17" s="1" t="s">
        <v>78</v>
      </c>
      <c r="C17" s="4">
        <f t="shared" si="0"/>
        <v>-5</v>
      </c>
      <c r="D17" s="4">
        <f t="shared" si="1"/>
        <v>-5.510000000000002</v>
      </c>
      <c r="E17" s="1">
        <v>169</v>
      </c>
      <c r="I17" s="2">
        <f t="shared" si="7"/>
        <v>0</v>
      </c>
      <c r="J17" s="2">
        <v>29.27</v>
      </c>
      <c r="K17" s="2">
        <f t="shared" si="2"/>
        <v>0</v>
      </c>
      <c r="L17" s="1">
        <v>13</v>
      </c>
      <c r="M17" s="1">
        <v>1</v>
      </c>
      <c r="P17" s="2">
        <f t="shared" si="3"/>
        <v>0</v>
      </c>
      <c r="Q17" s="2">
        <v>35.47</v>
      </c>
      <c r="R17" s="2">
        <f t="shared" si="4"/>
        <v>5</v>
      </c>
      <c r="S17" s="1">
        <v>13</v>
      </c>
      <c r="T17" s="2">
        <f t="shared" si="5"/>
        <v>5</v>
      </c>
      <c r="U17" s="2">
        <f t="shared" si="6"/>
        <v>64.74</v>
      </c>
      <c r="V17" s="1">
        <v>12</v>
      </c>
    </row>
    <row r="18" spans="1:22" ht="12.75">
      <c r="A18" s="1" t="s">
        <v>79</v>
      </c>
      <c r="B18" s="1" t="s">
        <v>24</v>
      </c>
      <c r="C18" s="4">
        <f t="shared" si="0"/>
        <v>-10</v>
      </c>
      <c r="D18" s="4">
        <f t="shared" si="1"/>
        <v>-3.440000000000005</v>
      </c>
      <c r="E18" s="1">
        <v>210</v>
      </c>
      <c r="F18" s="1">
        <v>1</v>
      </c>
      <c r="I18" s="2">
        <f t="shared" si="7"/>
        <v>0</v>
      </c>
      <c r="J18" s="2">
        <v>26.07</v>
      </c>
      <c r="K18" s="2">
        <f t="shared" si="2"/>
        <v>5</v>
      </c>
      <c r="L18" s="1">
        <v>36</v>
      </c>
      <c r="M18" s="1">
        <v>1</v>
      </c>
      <c r="P18" s="2">
        <f t="shared" si="3"/>
        <v>0</v>
      </c>
      <c r="Q18" s="2">
        <v>36.6</v>
      </c>
      <c r="R18" s="2">
        <f t="shared" si="4"/>
        <v>5</v>
      </c>
      <c r="S18" s="1">
        <v>14</v>
      </c>
      <c r="T18" s="2">
        <f t="shared" si="5"/>
        <v>10</v>
      </c>
      <c r="U18" s="2">
        <f t="shared" si="6"/>
        <v>62.67</v>
      </c>
      <c r="V18" s="1">
        <v>20</v>
      </c>
    </row>
    <row r="19" spans="1:22" ht="12.75">
      <c r="A19" s="1" t="s">
        <v>79</v>
      </c>
      <c r="B19" s="1" t="s">
        <v>23</v>
      </c>
      <c r="C19" s="4">
        <f t="shared" si="0"/>
        <v>-5</v>
      </c>
      <c r="D19" s="4">
        <f t="shared" si="1"/>
        <v>-6.180000000000007</v>
      </c>
      <c r="E19" s="1">
        <v>207</v>
      </c>
      <c r="I19" s="2">
        <f>IF(J19&gt;J$3,J19-J$3,0)</f>
        <v>0</v>
      </c>
      <c r="J19" s="2">
        <v>28.57</v>
      </c>
      <c r="K19" s="2">
        <f t="shared" si="2"/>
        <v>0</v>
      </c>
      <c r="L19" s="1">
        <v>8</v>
      </c>
      <c r="M19" s="1">
        <v>1</v>
      </c>
      <c r="P19" s="2">
        <f t="shared" si="3"/>
        <v>0</v>
      </c>
      <c r="Q19" s="2">
        <v>36.84</v>
      </c>
      <c r="R19" s="2">
        <f t="shared" si="4"/>
        <v>5</v>
      </c>
      <c r="S19" s="1">
        <v>15</v>
      </c>
      <c r="T19" s="2">
        <f t="shared" si="5"/>
        <v>5</v>
      </c>
      <c r="U19" s="2">
        <f t="shared" si="6"/>
        <v>65.41</v>
      </c>
      <c r="V19" s="1">
        <v>13</v>
      </c>
    </row>
    <row r="20" spans="1:22" ht="12.75">
      <c r="A20" s="1" t="s">
        <v>91</v>
      </c>
      <c r="B20" s="1" t="s">
        <v>60</v>
      </c>
      <c r="C20" s="4">
        <f t="shared" si="0"/>
        <v>-20</v>
      </c>
      <c r="D20" s="4">
        <f t="shared" si="1"/>
        <v>-17.560000000000002</v>
      </c>
      <c r="E20" s="1">
        <v>156</v>
      </c>
      <c r="F20" s="1">
        <v>1</v>
      </c>
      <c r="G20" s="1">
        <v>2</v>
      </c>
      <c r="I20" s="2">
        <f t="shared" si="7"/>
        <v>0</v>
      </c>
      <c r="J20" s="3">
        <v>38.97</v>
      </c>
      <c r="K20" s="2">
        <f t="shared" si="2"/>
        <v>15</v>
      </c>
      <c r="L20" s="1">
        <v>48</v>
      </c>
      <c r="M20" s="1">
        <v>1</v>
      </c>
      <c r="P20" s="2">
        <f t="shared" si="3"/>
        <v>0</v>
      </c>
      <c r="Q20" s="2">
        <v>37.82</v>
      </c>
      <c r="R20" s="2">
        <f t="shared" si="4"/>
        <v>5</v>
      </c>
      <c r="S20" s="1">
        <v>16</v>
      </c>
      <c r="T20" s="2">
        <f t="shared" si="5"/>
        <v>20</v>
      </c>
      <c r="U20" s="2">
        <f t="shared" si="6"/>
        <v>76.78999999999999</v>
      </c>
      <c r="V20" s="1">
        <v>36</v>
      </c>
    </row>
    <row r="21" spans="1:22" ht="12.75">
      <c r="A21" s="1" t="s">
        <v>79</v>
      </c>
      <c r="B21" s="1" t="s">
        <v>20</v>
      </c>
      <c r="C21" s="4">
        <f t="shared" si="0"/>
        <v>-5</v>
      </c>
      <c r="D21" s="4">
        <f t="shared" si="1"/>
        <v>-8.650000000000006</v>
      </c>
      <c r="E21" s="1">
        <v>170</v>
      </c>
      <c r="I21" s="2">
        <f>IF(J21&gt;J$3,J21-J$3,0)</f>
        <v>0</v>
      </c>
      <c r="J21" s="2">
        <v>28.93</v>
      </c>
      <c r="K21" s="2">
        <f t="shared" si="2"/>
        <v>0</v>
      </c>
      <c r="L21" s="1">
        <v>9</v>
      </c>
      <c r="N21" s="1">
        <v>1</v>
      </c>
      <c r="P21" s="2">
        <f t="shared" si="3"/>
        <v>0</v>
      </c>
      <c r="Q21" s="2">
        <v>38.95</v>
      </c>
      <c r="R21" s="2">
        <f t="shared" si="4"/>
        <v>5</v>
      </c>
      <c r="S21" s="1">
        <v>17</v>
      </c>
      <c r="T21" s="2">
        <f t="shared" si="5"/>
        <v>5</v>
      </c>
      <c r="U21" s="2">
        <f t="shared" si="6"/>
        <v>67.88</v>
      </c>
      <c r="V21" s="1">
        <v>14</v>
      </c>
    </row>
    <row r="22" spans="1:22" ht="12.75">
      <c r="A22" s="1" t="s">
        <v>73</v>
      </c>
      <c r="B22" s="1" t="s">
        <v>74</v>
      </c>
      <c r="C22" s="4">
        <f t="shared" si="0"/>
        <v>-5</v>
      </c>
      <c r="D22" s="4">
        <f t="shared" si="1"/>
        <v>-12.340000000000007</v>
      </c>
      <c r="E22" s="1">
        <v>167</v>
      </c>
      <c r="I22" s="2">
        <f>IF(J22&gt;J$3,J22-J$3,0)</f>
        <v>0</v>
      </c>
      <c r="J22" s="2">
        <v>30.48</v>
      </c>
      <c r="K22" s="2">
        <f t="shared" si="2"/>
        <v>0</v>
      </c>
      <c r="L22" s="1">
        <v>19</v>
      </c>
      <c r="M22" s="1">
        <v>1</v>
      </c>
      <c r="P22" s="2">
        <f t="shared" si="3"/>
        <v>0</v>
      </c>
      <c r="Q22" s="2">
        <v>41.09</v>
      </c>
      <c r="R22" s="2">
        <f t="shared" si="4"/>
        <v>5</v>
      </c>
      <c r="S22" s="1">
        <v>18</v>
      </c>
      <c r="T22" s="2">
        <f t="shared" si="5"/>
        <v>5</v>
      </c>
      <c r="U22" s="2">
        <f t="shared" si="6"/>
        <v>71.57000000000001</v>
      </c>
      <c r="V22" s="1">
        <v>15</v>
      </c>
    </row>
    <row r="23" spans="1:22" ht="12.75">
      <c r="A23" s="1" t="s">
        <v>68</v>
      </c>
      <c r="B23" s="1" t="s">
        <v>89</v>
      </c>
      <c r="C23" s="4">
        <f t="shared" si="0"/>
        <v>-5</v>
      </c>
      <c r="D23" s="4">
        <f t="shared" si="1"/>
        <v>-14.320000000000004</v>
      </c>
      <c r="E23" s="1">
        <v>183</v>
      </c>
      <c r="I23" s="2">
        <f>IF(J23&gt;J$3,J23-J$3,0)</f>
        <v>0</v>
      </c>
      <c r="J23" s="2">
        <v>30.77</v>
      </c>
      <c r="K23" s="2">
        <f t="shared" si="2"/>
        <v>0</v>
      </c>
      <c r="L23" s="1">
        <v>20</v>
      </c>
      <c r="N23" s="1">
        <v>1</v>
      </c>
      <c r="P23" s="2">
        <f t="shared" si="3"/>
        <v>0</v>
      </c>
      <c r="Q23" s="2">
        <v>42.78</v>
      </c>
      <c r="R23" s="2">
        <f t="shared" si="4"/>
        <v>5</v>
      </c>
      <c r="S23" s="1">
        <v>19</v>
      </c>
      <c r="T23" s="2">
        <f t="shared" si="5"/>
        <v>5</v>
      </c>
      <c r="U23" s="2">
        <f t="shared" si="6"/>
        <v>73.55</v>
      </c>
      <c r="V23" s="1">
        <v>16</v>
      </c>
    </row>
    <row r="24" spans="1:22" ht="12.75">
      <c r="A24" s="1" t="s">
        <v>77</v>
      </c>
      <c r="B24" s="1" t="s">
        <v>116</v>
      </c>
      <c r="C24" s="4">
        <f t="shared" si="0"/>
        <v>-5.350000000000001</v>
      </c>
      <c r="D24" s="4">
        <f t="shared" si="1"/>
        <v>-15.500000000000004</v>
      </c>
      <c r="E24" s="1">
        <v>212</v>
      </c>
      <c r="I24" s="2">
        <f t="shared" si="7"/>
        <v>0</v>
      </c>
      <c r="J24" s="3">
        <v>31.38</v>
      </c>
      <c r="K24" s="2">
        <f t="shared" si="2"/>
        <v>0</v>
      </c>
      <c r="L24" s="1">
        <v>23</v>
      </c>
      <c r="M24" s="1">
        <v>1</v>
      </c>
      <c r="P24" s="2">
        <f t="shared" si="3"/>
        <v>0.3500000000000014</v>
      </c>
      <c r="Q24" s="2">
        <v>43.35</v>
      </c>
      <c r="R24" s="2">
        <f t="shared" si="4"/>
        <v>5.350000000000001</v>
      </c>
      <c r="S24" s="1">
        <v>20</v>
      </c>
      <c r="T24" s="2">
        <f t="shared" si="5"/>
        <v>5.350000000000001</v>
      </c>
      <c r="U24" s="2">
        <f t="shared" si="6"/>
        <v>74.73</v>
      </c>
      <c r="V24" s="1">
        <v>17</v>
      </c>
    </row>
    <row r="25" spans="1:22" ht="12.75">
      <c r="A25" s="1" t="s">
        <v>92</v>
      </c>
      <c r="B25" s="1" t="s">
        <v>113</v>
      </c>
      <c r="C25" s="4">
        <f t="shared" si="0"/>
        <v>-56.93</v>
      </c>
      <c r="D25" s="4">
        <f t="shared" si="1"/>
        <v>9.299999999999997</v>
      </c>
      <c r="E25" s="1">
        <v>208</v>
      </c>
      <c r="H25" s="1">
        <v>1</v>
      </c>
      <c r="I25" s="2">
        <f>IF(J25&gt;J$3,J25-J$3,0)</f>
        <v>0</v>
      </c>
      <c r="K25" s="2">
        <f>(F25*5)+(G25*5)+I25+(H25*50)</f>
        <v>50</v>
      </c>
      <c r="L25" s="1">
        <v>59</v>
      </c>
      <c r="P25" s="2">
        <f>IF(Q25&gt;Q$3,Q25-Q$3,0)</f>
        <v>6.93</v>
      </c>
      <c r="Q25" s="2">
        <v>49.93</v>
      </c>
      <c r="R25" s="2">
        <f>(M25*5)+(N25*5)+P25+(O25*50)</f>
        <v>6.93</v>
      </c>
      <c r="S25" s="1">
        <v>21</v>
      </c>
      <c r="T25" s="2">
        <f t="shared" si="5"/>
        <v>56.93</v>
      </c>
      <c r="U25" s="2">
        <f t="shared" si="6"/>
        <v>49.93</v>
      </c>
      <c r="V25" s="1">
        <v>48</v>
      </c>
    </row>
    <row r="26" spans="1:22" ht="12.75">
      <c r="A26" s="1" t="s">
        <v>92</v>
      </c>
      <c r="B26" s="1" t="s">
        <v>87</v>
      </c>
      <c r="C26" s="4">
        <f t="shared" si="0"/>
        <v>-58.46</v>
      </c>
      <c r="D26" s="4">
        <f t="shared" si="1"/>
        <v>12.769999999999996</v>
      </c>
      <c r="E26" s="1">
        <v>179</v>
      </c>
      <c r="H26" s="1">
        <v>1</v>
      </c>
      <c r="I26" s="2">
        <f t="shared" si="7"/>
        <v>0</v>
      </c>
      <c r="K26" s="2">
        <f t="shared" si="2"/>
        <v>50</v>
      </c>
      <c r="L26" s="1">
        <v>53</v>
      </c>
      <c r="N26" s="1">
        <v>1</v>
      </c>
      <c r="P26" s="2">
        <f t="shared" si="3"/>
        <v>3.460000000000001</v>
      </c>
      <c r="Q26" s="2">
        <v>46.46</v>
      </c>
      <c r="R26" s="2">
        <f t="shared" si="4"/>
        <v>8.46</v>
      </c>
      <c r="S26" s="1">
        <v>22</v>
      </c>
      <c r="T26" s="2">
        <f t="shared" si="5"/>
        <v>58.46</v>
      </c>
      <c r="U26" s="2">
        <f t="shared" si="6"/>
        <v>46.46</v>
      </c>
      <c r="V26" s="1">
        <v>50</v>
      </c>
    </row>
    <row r="27" spans="1:22" ht="12.75">
      <c r="A27" s="1" t="s">
        <v>91</v>
      </c>
      <c r="B27" s="1" t="s">
        <v>90</v>
      </c>
      <c r="C27" s="4">
        <f t="shared" si="0"/>
        <v>-9.280000000000001</v>
      </c>
      <c r="D27" s="4">
        <f t="shared" si="1"/>
        <v>-20.610000000000007</v>
      </c>
      <c r="E27" s="1">
        <v>184</v>
      </c>
      <c r="I27" s="2">
        <f>IF(J27&gt;J$3,J27-J$3,0)</f>
        <v>0</v>
      </c>
      <c r="J27" s="2">
        <v>32.56</v>
      </c>
      <c r="K27" s="2">
        <f t="shared" si="2"/>
        <v>0</v>
      </c>
      <c r="L27" s="1">
        <v>27</v>
      </c>
      <c r="M27" s="1">
        <v>1</v>
      </c>
      <c r="P27" s="2">
        <f t="shared" si="3"/>
        <v>4.280000000000001</v>
      </c>
      <c r="Q27" s="2">
        <v>47.28</v>
      </c>
      <c r="R27" s="2">
        <f t="shared" si="4"/>
        <v>9.280000000000001</v>
      </c>
      <c r="S27" s="1">
        <v>23</v>
      </c>
      <c r="T27" s="2">
        <f t="shared" si="5"/>
        <v>9.280000000000001</v>
      </c>
      <c r="U27" s="2">
        <f t="shared" si="6"/>
        <v>79.84</v>
      </c>
      <c r="V27" s="1">
        <v>18</v>
      </c>
    </row>
    <row r="28" spans="1:22" ht="12.75">
      <c r="A28" s="1" t="s">
        <v>77</v>
      </c>
      <c r="B28" s="1" t="s">
        <v>99</v>
      </c>
      <c r="C28" s="4">
        <f t="shared" si="0"/>
        <v>-9.630000000000003</v>
      </c>
      <c r="D28" s="4">
        <f t="shared" si="1"/>
        <v>-21.140000000000008</v>
      </c>
      <c r="E28" s="1">
        <v>193</v>
      </c>
      <c r="I28" s="2">
        <f t="shared" si="7"/>
        <v>0</v>
      </c>
      <c r="J28" s="2">
        <v>32.74</v>
      </c>
      <c r="K28" s="2">
        <f t="shared" si="2"/>
        <v>0</v>
      </c>
      <c r="L28" s="1">
        <v>29</v>
      </c>
      <c r="M28" s="1">
        <v>1</v>
      </c>
      <c r="P28" s="2">
        <f t="shared" si="3"/>
        <v>4.630000000000003</v>
      </c>
      <c r="Q28" s="2">
        <v>47.63</v>
      </c>
      <c r="R28" s="2">
        <f t="shared" si="4"/>
        <v>9.630000000000003</v>
      </c>
      <c r="S28" s="1">
        <v>24</v>
      </c>
      <c r="T28" s="2">
        <f t="shared" si="5"/>
        <v>9.630000000000003</v>
      </c>
      <c r="U28" s="2">
        <f t="shared" si="6"/>
        <v>80.37</v>
      </c>
      <c r="V28" s="1">
        <v>19</v>
      </c>
    </row>
    <row r="29" spans="1:22" ht="12.75">
      <c r="A29" s="1" t="s">
        <v>68</v>
      </c>
      <c r="B29" s="1" t="s">
        <v>69</v>
      </c>
      <c r="C29" s="4">
        <f t="shared" si="0"/>
        <v>-15</v>
      </c>
      <c r="D29" s="4">
        <f t="shared" si="1"/>
        <v>-0.9099999999999966</v>
      </c>
      <c r="E29" s="1">
        <v>164</v>
      </c>
      <c r="F29" s="1">
        <v>1</v>
      </c>
      <c r="I29" s="2">
        <f t="shared" si="7"/>
        <v>0</v>
      </c>
      <c r="J29" s="2">
        <v>27.09</v>
      </c>
      <c r="K29" s="2">
        <f t="shared" si="2"/>
        <v>5</v>
      </c>
      <c r="L29" s="1">
        <v>37</v>
      </c>
      <c r="M29" s="1">
        <v>2</v>
      </c>
      <c r="P29" s="2">
        <f t="shared" si="3"/>
        <v>0</v>
      </c>
      <c r="Q29" s="2">
        <v>33.05</v>
      </c>
      <c r="R29" s="2">
        <f t="shared" si="4"/>
        <v>10</v>
      </c>
      <c r="S29" s="1">
        <v>25</v>
      </c>
      <c r="T29" s="2">
        <f t="shared" si="5"/>
        <v>15</v>
      </c>
      <c r="U29" s="2">
        <f t="shared" si="6"/>
        <v>60.14</v>
      </c>
      <c r="V29" s="1">
        <v>28</v>
      </c>
    </row>
    <row r="30" spans="1:22" ht="12.75">
      <c r="A30" s="1" t="s">
        <v>52</v>
      </c>
      <c r="B30" s="1" t="s">
        <v>56</v>
      </c>
      <c r="C30" s="4">
        <f t="shared" si="0"/>
        <v>-60</v>
      </c>
      <c r="D30" s="4">
        <f t="shared" si="1"/>
        <v>24.61</v>
      </c>
      <c r="E30" s="1">
        <v>153</v>
      </c>
      <c r="H30" s="1">
        <v>1</v>
      </c>
      <c r="I30" s="2">
        <f t="shared" si="7"/>
        <v>0</v>
      </c>
      <c r="K30" s="2">
        <f t="shared" si="2"/>
        <v>50</v>
      </c>
      <c r="L30" s="1">
        <v>51</v>
      </c>
      <c r="M30" s="1">
        <v>2</v>
      </c>
      <c r="P30" s="2">
        <f t="shared" si="3"/>
        <v>0</v>
      </c>
      <c r="Q30" s="2">
        <v>34.62</v>
      </c>
      <c r="R30" s="2">
        <f t="shared" si="4"/>
        <v>10</v>
      </c>
      <c r="S30" s="1">
        <v>26</v>
      </c>
      <c r="T30" s="2">
        <f t="shared" si="5"/>
        <v>60</v>
      </c>
      <c r="U30" s="2">
        <f t="shared" si="6"/>
        <v>34.62</v>
      </c>
      <c r="V30" s="1">
        <v>51</v>
      </c>
    </row>
    <row r="31" spans="1:22" ht="12.75">
      <c r="A31" s="1" t="s">
        <v>51</v>
      </c>
      <c r="B31" s="1" t="s">
        <v>108</v>
      </c>
      <c r="C31" s="4">
        <f t="shared" si="0"/>
        <v>-10</v>
      </c>
      <c r="D31" s="4">
        <f t="shared" si="1"/>
        <v>-5.329999999999998</v>
      </c>
      <c r="E31" s="1">
        <v>203</v>
      </c>
      <c r="I31" s="2">
        <f>IF(J31&gt;J$3,J31-J$3,0)</f>
        <v>0</v>
      </c>
      <c r="J31" s="2">
        <v>27.65</v>
      </c>
      <c r="K31" s="2">
        <f t="shared" si="2"/>
        <v>0</v>
      </c>
      <c r="L31" s="1">
        <v>5</v>
      </c>
      <c r="M31" s="1">
        <v>2</v>
      </c>
      <c r="P31" s="2">
        <f t="shared" si="3"/>
        <v>0</v>
      </c>
      <c r="Q31" s="2">
        <v>36.91</v>
      </c>
      <c r="R31" s="2">
        <f t="shared" si="4"/>
        <v>10</v>
      </c>
      <c r="S31" s="1">
        <v>27</v>
      </c>
      <c r="T31" s="2">
        <f t="shared" si="5"/>
        <v>10</v>
      </c>
      <c r="U31" s="2">
        <f t="shared" si="6"/>
        <v>64.56</v>
      </c>
      <c r="V31" s="1">
        <v>21</v>
      </c>
    </row>
    <row r="32" spans="1:22" ht="12.75">
      <c r="A32" s="1" t="s">
        <v>52</v>
      </c>
      <c r="B32" s="1" t="s">
        <v>55</v>
      </c>
      <c r="C32" s="4">
        <f t="shared" si="0"/>
        <v>-10</v>
      </c>
      <c r="D32" s="4">
        <f t="shared" si="1"/>
        <v>-6.109999999999999</v>
      </c>
      <c r="E32" s="1">
        <v>152</v>
      </c>
      <c r="I32" s="2">
        <f t="shared" si="7"/>
        <v>0</v>
      </c>
      <c r="J32" s="2">
        <v>27.18</v>
      </c>
      <c r="K32" s="2">
        <f t="shared" si="2"/>
        <v>0</v>
      </c>
      <c r="L32" s="1">
        <v>3</v>
      </c>
      <c r="M32" s="1">
        <v>1</v>
      </c>
      <c r="N32" s="1">
        <v>1</v>
      </c>
      <c r="P32" s="2">
        <f t="shared" si="3"/>
        <v>0</v>
      </c>
      <c r="Q32" s="2">
        <v>38.16</v>
      </c>
      <c r="R32" s="2">
        <f t="shared" si="4"/>
        <v>10</v>
      </c>
      <c r="S32" s="1">
        <v>28</v>
      </c>
      <c r="T32" s="2">
        <f t="shared" si="5"/>
        <v>10</v>
      </c>
      <c r="U32" s="2">
        <f t="shared" si="6"/>
        <v>65.34</v>
      </c>
      <c r="V32" s="1">
        <v>22</v>
      </c>
    </row>
    <row r="33" spans="1:22" ht="12.75">
      <c r="A33" s="1" t="s">
        <v>73</v>
      </c>
      <c r="B33" s="1" t="s">
        <v>112</v>
      </c>
      <c r="C33" s="4">
        <f t="shared" si="0"/>
        <v>-10</v>
      </c>
      <c r="D33" s="4">
        <f t="shared" si="1"/>
        <v>-9.46</v>
      </c>
      <c r="E33" s="1">
        <v>206</v>
      </c>
      <c r="I33" s="2">
        <f t="shared" si="7"/>
        <v>0</v>
      </c>
      <c r="J33" s="2">
        <v>30.18</v>
      </c>
      <c r="K33" s="2">
        <f t="shared" si="2"/>
        <v>0</v>
      </c>
      <c r="L33" s="1">
        <v>18</v>
      </c>
      <c r="M33" s="1">
        <v>2</v>
      </c>
      <c r="P33" s="2">
        <f t="shared" si="3"/>
        <v>0</v>
      </c>
      <c r="Q33" s="2">
        <v>38.51</v>
      </c>
      <c r="R33" s="2">
        <f t="shared" si="4"/>
        <v>10</v>
      </c>
      <c r="S33" s="1">
        <v>29</v>
      </c>
      <c r="T33" s="2">
        <f t="shared" si="5"/>
        <v>10</v>
      </c>
      <c r="U33" s="2">
        <f t="shared" si="6"/>
        <v>68.69</v>
      </c>
      <c r="V33" s="1">
        <v>23</v>
      </c>
    </row>
    <row r="34" spans="1:22" ht="12.75">
      <c r="A34" s="1" t="s">
        <v>79</v>
      </c>
      <c r="B34" s="1" t="s">
        <v>22</v>
      </c>
      <c r="C34" s="4">
        <f t="shared" si="0"/>
        <v>-15</v>
      </c>
      <c r="D34" s="4">
        <f t="shared" si="1"/>
        <v>-10.240000000000006</v>
      </c>
      <c r="E34" s="1">
        <v>187</v>
      </c>
      <c r="F34" s="1">
        <v>1</v>
      </c>
      <c r="I34" s="2">
        <f t="shared" si="7"/>
        <v>0</v>
      </c>
      <c r="J34" s="2">
        <v>30.55</v>
      </c>
      <c r="K34" s="2">
        <f t="shared" si="2"/>
        <v>5</v>
      </c>
      <c r="L34" s="1">
        <v>40</v>
      </c>
      <c r="M34" s="1">
        <v>2</v>
      </c>
      <c r="P34" s="2">
        <f t="shared" si="3"/>
        <v>0</v>
      </c>
      <c r="Q34" s="2">
        <v>38.92</v>
      </c>
      <c r="R34" s="2">
        <f t="shared" si="4"/>
        <v>10</v>
      </c>
      <c r="S34" s="1">
        <v>30</v>
      </c>
      <c r="T34" s="2">
        <f t="shared" si="5"/>
        <v>15</v>
      </c>
      <c r="U34" s="2">
        <f t="shared" si="6"/>
        <v>69.47</v>
      </c>
      <c r="V34" s="1">
        <v>31</v>
      </c>
    </row>
    <row r="35" spans="1:22" ht="12.75">
      <c r="A35" s="1" t="s">
        <v>68</v>
      </c>
      <c r="B35" s="1" t="s">
        <v>76</v>
      </c>
      <c r="C35" s="4">
        <f t="shared" si="0"/>
        <v>-15</v>
      </c>
      <c r="D35" s="4">
        <f t="shared" si="1"/>
        <v>-7.3700000000000045</v>
      </c>
      <c r="E35" s="1">
        <v>168</v>
      </c>
      <c r="F35" s="1">
        <v>1</v>
      </c>
      <c r="I35" s="2">
        <f t="shared" si="7"/>
        <v>0</v>
      </c>
      <c r="J35" s="2">
        <v>27.5</v>
      </c>
      <c r="K35" s="2">
        <f t="shared" si="2"/>
        <v>5</v>
      </c>
      <c r="L35" s="1">
        <v>38</v>
      </c>
      <c r="M35" s="1">
        <v>2</v>
      </c>
      <c r="P35" s="2">
        <f t="shared" si="3"/>
        <v>0</v>
      </c>
      <c r="Q35" s="2">
        <v>39.1</v>
      </c>
      <c r="R35" s="2">
        <f t="shared" si="4"/>
        <v>10</v>
      </c>
      <c r="S35" s="1">
        <v>31</v>
      </c>
      <c r="T35" s="2">
        <f t="shared" si="5"/>
        <v>15</v>
      </c>
      <c r="U35" s="2">
        <f t="shared" si="6"/>
        <v>66.6</v>
      </c>
      <c r="V35" s="1">
        <v>30</v>
      </c>
    </row>
    <row r="36" spans="1:22" ht="12.75">
      <c r="A36" s="1" t="s">
        <v>73</v>
      </c>
      <c r="B36" s="1" t="s">
        <v>81</v>
      </c>
      <c r="C36" s="4">
        <f t="shared" si="0"/>
        <v>-10</v>
      </c>
      <c r="D36" s="4">
        <f t="shared" si="1"/>
        <v>-9.880000000000003</v>
      </c>
      <c r="E36" s="1">
        <v>173</v>
      </c>
      <c r="I36" s="2">
        <f t="shared" si="7"/>
        <v>0</v>
      </c>
      <c r="J36" s="2">
        <v>28.5</v>
      </c>
      <c r="K36" s="2">
        <f t="shared" si="2"/>
        <v>0</v>
      </c>
      <c r="L36" s="1">
        <v>7</v>
      </c>
      <c r="M36" s="1">
        <v>2</v>
      </c>
      <c r="P36" s="2">
        <f t="shared" si="3"/>
        <v>0</v>
      </c>
      <c r="Q36" s="2">
        <v>40.61</v>
      </c>
      <c r="R36" s="2">
        <f t="shared" si="4"/>
        <v>10</v>
      </c>
      <c r="S36" s="1">
        <v>32</v>
      </c>
      <c r="T36" s="2">
        <f t="shared" si="5"/>
        <v>10</v>
      </c>
      <c r="U36" s="2">
        <f t="shared" si="6"/>
        <v>69.11</v>
      </c>
      <c r="V36" s="1">
        <v>24</v>
      </c>
    </row>
    <row r="37" spans="1:22" ht="12.75">
      <c r="A37" s="1" t="s">
        <v>73</v>
      </c>
      <c r="B37" s="1" t="s">
        <v>192</v>
      </c>
      <c r="C37" s="4">
        <f aca="true" t="shared" si="9" ref="C37:C63">$C$3-K37-R37</f>
        <v>-15</v>
      </c>
      <c r="D37" s="4">
        <f aca="true" t="shared" si="10" ref="D37:D63">$D$3-$C$3-J37-Q37</f>
        <v>-14.230000000000004</v>
      </c>
      <c r="E37" s="1">
        <v>185</v>
      </c>
      <c r="F37" s="1">
        <v>1</v>
      </c>
      <c r="I37" s="2">
        <f>IF(J37&gt;J$3,J37-J$3,0)</f>
        <v>0</v>
      </c>
      <c r="J37" s="3">
        <v>31.46</v>
      </c>
      <c r="K37" s="2">
        <f t="shared" si="2"/>
        <v>5</v>
      </c>
      <c r="L37" s="1">
        <v>41</v>
      </c>
      <c r="M37" s="1">
        <v>1</v>
      </c>
      <c r="N37" s="1">
        <v>1</v>
      </c>
      <c r="P37" s="2">
        <f t="shared" si="3"/>
        <v>0</v>
      </c>
      <c r="Q37" s="3">
        <v>42</v>
      </c>
      <c r="R37" s="2">
        <f t="shared" si="4"/>
        <v>10</v>
      </c>
      <c r="S37" s="1">
        <v>33</v>
      </c>
      <c r="T37" s="2">
        <f aca="true" t="shared" si="11" ref="T37:T63">K37+R37</f>
        <v>15</v>
      </c>
      <c r="U37" s="2">
        <f t="shared" si="6"/>
        <v>73.46000000000001</v>
      </c>
      <c r="V37" s="1">
        <v>33</v>
      </c>
    </row>
    <row r="38" spans="1:22" ht="12.75">
      <c r="A38" s="1" t="s">
        <v>68</v>
      </c>
      <c r="B38" s="1" t="s">
        <v>80</v>
      </c>
      <c r="C38" s="4">
        <f t="shared" si="9"/>
        <v>-10.509999999999998</v>
      </c>
      <c r="D38" s="4">
        <f t="shared" si="10"/>
        <v>-20.62</v>
      </c>
      <c r="E38" s="1">
        <v>172</v>
      </c>
      <c r="I38" s="2">
        <f t="shared" si="7"/>
        <v>0</v>
      </c>
      <c r="J38" s="2">
        <v>31.34</v>
      </c>
      <c r="K38" s="2">
        <f t="shared" si="2"/>
        <v>0</v>
      </c>
      <c r="L38" s="1">
        <v>22</v>
      </c>
      <c r="N38" s="1">
        <v>1</v>
      </c>
      <c r="P38" s="2">
        <f t="shared" si="3"/>
        <v>5.509999999999998</v>
      </c>
      <c r="Q38" s="2">
        <v>48.51</v>
      </c>
      <c r="R38" s="2">
        <f t="shared" si="4"/>
        <v>10.509999999999998</v>
      </c>
      <c r="S38" s="1">
        <v>34</v>
      </c>
      <c r="T38" s="2">
        <f t="shared" si="11"/>
        <v>10.509999999999998</v>
      </c>
      <c r="U38" s="2">
        <f t="shared" si="6"/>
        <v>79.85</v>
      </c>
      <c r="V38" s="1">
        <v>25</v>
      </c>
    </row>
    <row r="39" spans="1:22" ht="12.75">
      <c r="A39" s="1" t="s">
        <v>91</v>
      </c>
      <c r="B39" s="1" t="s">
        <v>107</v>
      </c>
      <c r="C39" s="4">
        <f t="shared" si="9"/>
        <v>-11.32</v>
      </c>
      <c r="D39" s="4">
        <f t="shared" si="10"/>
        <v>-24.230000000000004</v>
      </c>
      <c r="E39" s="1">
        <v>202</v>
      </c>
      <c r="I39" s="2">
        <f t="shared" si="7"/>
        <v>0</v>
      </c>
      <c r="J39" s="2">
        <v>34.14</v>
      </c>
      <c r="K39" s="2">
        <f t="shared" si="2"/>
        <v>0</v>
      </c>
      <c r="L39" s="1">
        <v>32</v>
      </c>
      <c r="M39" s="1">
        <v>1</v>
      </c>
      <c r="P39" s="2">
        <f t="shared" si="3"/>
        <v>6.32</v>
      </c>
      <c r="Q39" s="2">
        <v>49.32</v>
      </c>
      <c r="R39" s="2">
        <f t="shared" si="4"/>
        <v>11.32</v>
      </c>
      <c r="S39" s="1">
        <v>35</v>
      </c>
      <c r="T39" s="2">
        <f t="shared" si="11"/>
        <v>11.32</v>
      </c>
      <c r="U39" s="2">
        <f t="shared" si="6"/>
        <v>83.46000000000001</v>
      </c>
      <c r="V39" s="1">
        <v>26</v>
      </c>
    </row>
    <row r="40" spans="1:22" ht="12.75">
      <c r="A40" s="1" t="s">
        <v>91</v>
      </c>
      <c r="B40" s="1" t="s">
        <v>66</v>
      </c>
      <c r="C40" s="4">
        <f t="shared" si="9"/>
        <v>-11.869999999999997</v>
      </c>
      <c r="D40" s="4">
        <f t="shared" si="10"/>
        <v>-15.8</v>
      </c>
      <c r="E40" s="1">
        <v>162</v>
      </c>
      <c r="I40" s="2">
        <f>IF(J40&gt;J$3,J40-J$3,0)</f>
        <v>0</v>
      </c>
      <c r="J40" s="2">
        <v>30.16</v>
      </c>
      <c r="K40" s="2">
        <f t="shared" si="2"/>
        <v>0</v>
      </c>
      <c r="L40" s="1">
        <v>17</v>
      </c>
      <c r="M40" s="1">
        <v>1</v>
      </c>
      <c r="N40" s="1">
        <v>1</v>
      </c>
      <c r="P40" s="2">
        <f t="shared" si="3"/>
        <v>1.8699999999999974</v>
      </c>
      <c r="Q40" s="2">
        <v>44.87</v>
      </c>
      <c r="R40" s="2">
        <f t="shared" si="4"/>
        <v>11.869999999999997</v>
      </c>
      <c r="S40" s="1">
        <v>36</v>
      </c>
      <c r="T40" s="2">
        <f t="shared" si="11"/>
        <v>11.869999999999997</v>
      </c>
      <c r="U40" s="2">
        <f t="shared" si="6"/>
        <v>75.03</v>
      </c>
      <c r="V40" s="1">
        <v>27</v>
      </c>
    </row>
    <row r="41" spans="1:22" ht="12.75">
      <c r="A41" s="1" t="s">
        <v>59</v>
      </c>
      <c r="B41" s="1" t="s">
        <v>85</v>
      </c>
      <c r="C41" s="4">
        <f t="shared" si="9"/>
        <v>-22.04</v>
      </c>
      <c r="D41" s="4">
        <f t="shared" si="10"/>
        <v>-49.81</v>
      </c>
      <c r="E41" s="1">
        <v>177</v>
      </c>
      <c r="I41" s="2">
        <f t="shared" si="7"/>
        <v>8.170000000000002</v>
      </c>
      <c r="J41" s="2">
        <v>52.17</v>
      </c>
      <c r="K41" s="2">
        <f t="shared" si="2"/>
        <v>8.170000000000002</v>
      </c>
      <c r="L41" s="1">
        <v>44</v>
      </c>
      <c r="P41" s="2">
        <f t="shared" si="3"/>
        <v>13.869999999999997</v>
      </c>
      <c r="Q41" s="2">
        <v>56.87</v>
      </c>
      <c r="R41" s="2">
        <f t="shared" si="4"/>
        <v>13.869999999999997</v>
      </c>
      <c r="S41" s="1">
        <v>37</v>
      </c>
      <c r="T41" s="2">
        <f t="shared" si="11"/>
        <v>22.04</v>
      </c>
      <c r="U41" s="2">
        <f t="shared" si="6"/>
        <v>109.03999999999999</v>
      </c>
      <c r="V41" s="1">
        <v>37</v>
      </c>
    </row>
    <row r="42" spans="1:22" ht="12.75">
      <c r="A42" s="1" t="s">
        <v>83</v>
      </c>
      <c r="B42" s="1" t="s">
        <v>84</v>
      </c>
      <c r="C42" s="4">
        <f t="shared" si="9"/>
        <v>-15</v>
      </c>
      <c r="D42" s="4">
        <f t="shared" si="10"/>
        <v>-12.970000000000002</v>
      </c>
      <c r="E42" s="1">
        <v>176</v>
      </c>
      <c r="I42" s="2">
        <f t="shared" si="7"/>
        <v>0</v>
      </c>
      <c r="J42" s="3">
        <v>29.37</v>
      </c>
      <c r="K42" s="2">
        <f t="shared" si="2"/>
        <v>0</v>
      </c>
      <c r="L42" s="1">
        <v>14</v>
      </c>
      <c r="M42" s="1">
        <v>1</v>
      </c>
      <c r="N42" s="1">
        <v>2</v>
      </c>
      <c r="P42" s="2">
        <f t="shared" si="3"/>
        <v>0</v>
      </c>
      <c r="Q42" s="2">
        <v>42.83</v>
      </c>
      <c r="R42" s="2">
        <f t="shared" si="4"/>
        <v>15</v>
      </c>
      <c r="S42" s="1">
        <v>38</v>
      </c>
      <c r="T42" s="2">
        <f t="shared" si="11"/>
        <v>15</v>
      </c>
      <c r="U42" s="2">
        <f t="shared" si="6"/>
        <v>72.2</v>
      </c>
      <c r="V42" s="1">
        <v>32</v>
      </c>
    </row>
    <row r="43" spans="1:22" ht="12.75">
      <c r="A43" s="1" t="s">
        <v>73</v>
      </c>
      <c r="B43" s="1" t="s">
        <v>106</v>
      </c>
      <c r="C43" s="4">
        <f t="shared" si="9"/>
        <v>-65.24000000000001</v>
      </c>
      <c r="D43" s="4">
        <f t="shared" si="10"/>
        <v>15.989999999999995</v>
      </c>
      <c r="E43" s="1">
        <v>201</v>
      </c>
      <c r="H43" s="1">
        <v>1</v>
      </c>
      <c r="I43" s="2">
        <f>IF(J43&gt;J$3,J43-J$3,0)</f>
        <v>0</v>
      </c>
      <c r="K43" s="2">
        <f t="shared" si="2"/>
        <v>50</v>
      </c>
      <c r="L43" s="1">
        <v>57</v>
      </c>
      <c r="M43" s="1">
        <v>3</v>
      </c>
      <c r="P43" s="2">
        <f>IF(Q43&gt;Q$3,Q43-Q$3,0)</f>
        <v>0.240000000000002</v>
      </c>
      <c r="Q43" s="2">
        <v>43.24</v>
      </c>
      <c r="R43" s="2">
        <f t="shared" si="4"/>
        <v>15.240000000000002</v>
      </c>
      <c r="S43" s="1">
        <v>39</v>
      </c>
      <c r="T43" s="2">
        <f t="shared" si="11"/>
        <v>65.24000000000001</v>
      </c>
      <c r="U43" s="2">
        <f t="shared" si="6"/>
        <v>43.24</v>
      </c>
      <c r="V43" s="1">
        <v>53</v>
      </c>
    </row>
    <row r="44" spans="1:22" ht="12.75">
      <c r="A44" s="1" t="s">
        <v>95</v>
      </c>
      <c r="B44" s="1" t="s">
        <v>109</v>
      </c>
      <c r="C44" s="4">
        <f t="shared" si="9"/>
        <v>-16.799999999999997</v>
      </c>
      <c r="D44" s="4">
        <f t="shared" si="10"/>
        <v>-17.07</v>
      </c>
      <c r="E44" s="1">
        <v>204</v>
      </c>
      <c r="I44" s="2">
        <f t="shared" si="7"/>
        <v>0</v>
      </c>
      <c r="J44" s="3">
        <v>31.5</v>
      </c>
      <c r="K44" s="2">
        <f t="shared" si="2"/>
        <v>0</v>
      </c>
      <c r="L44" s="1">
        <v>24</v>
      </c>
      <c r="M44" s="1">
        <v>3</v>
      </c>
      <c r="P44" s="2">
        <f t="shared" si="3"/>
        <v>1.7999999999999972</v>
      </c>
      <c r="Q44" s="3">
        <v>44.8</v>
      </c>
      <c r="R44" s="2">
        <f t="shared" si="4"/>
        <v>16.799999999999997</v>
      </c>
      <c r="S44" s="1">
        <v>40</v>
      </c>
      <c r="T44" s="2">
        <f t="shared" si="11"/>
        <v>16.799999999999997</v>
      </c>
      <c r="U44" s="2">
        <f t="shared" si="6"/>
        <v>76.3</v>
      </c>
      <c r="V44" s="1">
        <v>34</v>
      </c>
    </row>
    <row r="45" spans="1:22" ht="12.75">
      <c r="A45" s="1" t="s">
        <v>77</v>
      </c>
      <c r="B45" s="1" t="s">
        <v>98</v>
      </c>
      <c r="C45" s="4">
        <f t="shared" si="9"/>
        <v>-22.4</v>
      </c>
      <c r="D45" s="4">
        <f t="shared" si="10"/>
        <v>-15.430000000000003</v>
      </c>
      <c r="E45" s="1">
        <v>192</v>
      </c>
      <c r="F45" s="1">
        <v>1</v>
      </c>
      <c r="I45" s="2">
        <f t="shared" si="7"/>
        <v>0</v>
      </c>
      <c r="J45" s="2">
        <v>29.26</v>
      </c>
      <c r="K45" s="2">
        <f t="shared" si="2"/>
        <v>5</v>
      </c>
      <c r="L45" s="1">
        <v>39</v>
      </c>
      <c r="M45" s="1">
        <v>1</v>
      </c>
      <c r="N45" s="1">
        <v>2</v>
      </c>
      <c r="P45" s="2">
        <f t="shared" si="3"/>
        <v>2.3999999999999986</v>
      </c>
      <c r="Q45" s="2">
        <v>45.4</v>
      </c>
      <c r="R45" s="2">
        <f t="shared" si="4"/>
        <v>17.4</v>
      </c>
      <c r="S45" s="1">
        <v>41</v>
      </c>
      <c r="T45" s="2">
        <f t="shared" si="11"/>
        <v>22.4</v>
      </c>
      <c r="U45" s="2">
        <f t="shared" si="6"/>
        <v>74.66</v>
      </c>
      <c r="V45" s="1">
        <v>38</v>
      </c>
    </row>
    <row r="46" spans="1:22" ht="12.75">
      <c r="A46" s="1" t="s">
        <v>70</v>
      </c>
      <c r="B46" s="1" t="s">
        <v>71</v>
      </c>
      <c r="C46" s="4">
        <f t="shared" si="9"/>
        <v>-18.450000000000003</v>
      </c>
      <c r="D46" s="4">
        <f t="shared" si="10"/>
        <v>-27.860000000000007</v>
      </c>
      <c r="E46" s="1">
        <v>165</v>
      </c>
      <c r="I46" s="2">
        <f t="shared" si="7"/>
        <v>0</v>
      </c>
      <c r="J46" s="2">
        <v>35.64</v>
      </c>
      <c r="K46" s="2">
        <f t="shared" si="2"/>
        <v>0</v>
      </c>
      <c r="L46" s="1">
        <v>33</v>
      </c>
      <c r="M46" s="1">
        <v>1</v>
      </c>
      <c r="N46" s="1">
        <v>1</v>
      </c>
      <c r="P46" s="2">
        <f t="shared" si="3"/>
        <v>8.450000000000003</v>
      </c>
      <c r="Q46" s="2">
        <v>51.45</v>
      </c>
      <c r="R46" s="2">
        <f t="shared" si="4"/>
        <v>18.450000000000003</v>
      </c>
      <c r="S46" s="1">
        <v>42</v>
      </c>
      <c r="T46" s="2">
        <f t="shared" si="11"/>
        <v>18.450000000000003</v>
      </c>
      <c r="U46" s="2">
        <f t="shared" si="6"/>
        <v>87.09</v>
      </c>
      <c r="V46" s="1">
        <v>35</v>
      </c>
    </row>
    <row r="47" spans="1:22" ht="12.75">
      <c r="A47" s="1" t="s">
        <v>83</v>
      </c>
      <c r="B47" s="1" t="s">
        <v>94</v>
      </c>
      <c r="C47" s="4">
        <f t="shared" si="9"/>
        <v>-31.17</v>
      </c>
      <c r="D47" s="4">
        <f t="shared" si="10"/>
        <v>-23.260000000000005</v>
      </c>
      <c r="E47" s="1">
        <v>189</v>
      </c>
      <c r="F47" s="1">
        <v>1</v>
      </c>
      <c r="G47" s="1">
        <v>1</v>
      </c>
      <c r="I47" s="2">
        <f t="shared" si="7"/>
        <v>0</v>
      </c>
      <c r="J47" s="3">
        <v>33.32</v>
      </c>
      <c r="K47" s="2">
        <f t="shared" si="2"/>
        <v>10</v>
      </c>
      <c r="L47" s="1">
        <v>46</v>
      </c>
      <c r="M47" s="1">
        <v>2</v>
      </c>
      <c r="N47" s="1">
        <v>1</v>
      </c>
      <c r="P47" s="2">
        <f t="shared" si="3"/>
        <v>6.170000000000002</v>
      </c>
      <c r="Q47" s="2">
        <v>49.17</v>
      </c>
      <c r="R47" s="2">
        <f t="shared" si="4"/>
        <v>21.17</v>
      </c>
      <c r="S47" s="1">
        <v>43</v>
      </c>
      <c r="T47" s="2">
        <f t="shared" si="11"/>
        <v>31.17</v>
      </c>
      <c r="U47" s="2">
        <f t="shared" si="6"/>
        <v>82.49000000000001</v>
      </c>
      <c r="V47" s="1">
        <v>39</v>
      </c>
    </row>
    <row r="48" spans="1:22" ht="12.75">
      <c r="A48" s="1" t="s">
        <v>59</v>
      </c>
      <c r="B48" s="1" t="s">
        <v>97</v>
      </c>
      <c r="C48" s="4">
        <f t="shared" si="9"/>
        <v>-72.02000000000001</v>
      </c>
      <c r="D48" s="4">
        <f t="shared" si="10"/>
        <v>4.209999999999994</v>
      </c>
      <c r="E48" s="1">
        <v>191</v>
      </c>
      <c r="H48" s="1">
        <v>1</v>
      </c>
      <c r="I48" s="2">
        <f t="shared" si="7"/>
        <v>0</v>
      </c>
      <c r="K48" s="2">
        <f t="shared" si="2"/>
        <v>50</v>
      </c>
      <c r="L48" s="1">
        <v>55</v>
      </c>
      <c r="M48" s="1">
        <v>2</v>
      </c>
      <c r="P48" s="2">
        <f t="shared" si="3"/>
        <v>12.020000000000003</v>
      </c>
      <c r="Q48" s="3">
        <v>55.02</v>
      </c>
      <c r="R48" s="2">
        <f t="shared" si="4"/>
        <v>22.020000000000003</v>
      </c>
      <c r="S48" s="1">
        <v>44</v>
      </c>
      <c r="T48" s="2">
        <f t="shared" si="11"/>
        <v>72.02000000000001</v>
      </c>
      <c r="U48" s="2">
        <f t="shared" si="6"/>
        <v>55.02</v>
      </c>
      <c r="V48" s="1">
        <v>55</v>
      </c>
    </row>
    <row r="49" spans="1:22" ht="12.75">
      <c r="A49" s="1" t="s">
        <v>62</v>
      </c>
      <c r="B49" s="1" t="s">
        <v>105</v>
      </c>
      <c r="C49" s="4">
        <f t="shared" si="9"/>
        <v>-34.36</v>
      </c>
      <c r="D49" s="4">
        <f t="shared" si="10"/>
        <v>-43.04</v>
      </c>
      <c r="E49" s="1">
        <v>200</v>
      </c>
      <c r="I49" s="2">
        <f>IF(J49&gt;J$3,J49-J$3,0)</f>
        <v>0</v>
      </c>
      <c r="J49" s="2">
        <v>39.91</v>
      </c>
      <c r="K49" s="2">
        <f t="shared" si="2"/>
        <v>0</v>
      </c>
      <c r="L49" s="1">
        <v>35</v>
      </c>
      <c r="M49" s="1">
        <v>2</v>
      </c>
      <c r="N49" s="1">
        <v>1</v>
      </c>
      <c r="P49" s="2">
        <f t="shared" si="3"/>
        <v>19.36</v>
      </c>
      <c r="Q49" s="2">
        <v>62.36</v>
      </c>
      <c r="R49" s="2">
        <f t="shared" si="4"/>
        <v>34.36</v>
      </c>
      <c r="S49" s="1">
        <v>45</v>
      </c>
      <c r="T49" s="2">
        <f t="shared" si="11"/>
        <v>34.36</v>
      </c>
      <c r="U49" s="2">
        <f t="shared" si="6"/>
        <v>102.27</v>
      </c>
      <c r="V49" s="1">
        <v>40</v>
      </c>
    </row>
    <row r="50" spans="1:22" ht="12.75">
      <c r="A50" s="1" t="s">
        <v>57</v>
      </c>
      <c r="B50" s="1" t="s">
        <v>101</v>
      </c>
      <c r="C50" s="4">
        <f t="shared" si="9"/>
        <v>-57.02</v>
      </c>
      <c r="D50" s="4">
        <f t="shared" si="10"/>
        <v>-23.730000000000004</v>
      </c>
      <c r="E50" s="1">
        <v>196</v>
      </c>
      <c r="F50" s="1">
        <v>2</v>
      </c>
      <c r="G50" s="1">
        <v>2</v>
      </c>
      <c r="I50" s="2">
        <f t="shared" si="7"/>
        <v>0</v>
      </c>
      <c r="J50" s="2">
        <v>37.94</v>
      </c>
      <c r="K50" s="2">
        <f>(F50*5)+(G50*5)+I50+(H50*50)</f>
        <v>20</v>
      </c>
      <c r="L50" s="1">
        <v>50</v>
      </c>
      <c r="M50" s="1">
        <v>5</v>
      </c>
      <c r="N50" s="1">
        <v>2</v>
      </c>
      <c r="P50" s="2">
        <f t="shared" si="3"/>
        <v>2.020000000000003</v>
      </c>
      <c r="Q50" s="2">
        <v>45.02</v>
      </c>
      <c r="R50" s="2">
        <f>(M50*5)+(N50*5)+P50+(O50*50)</f>
        <v>37.02</v>
      </c>
      <c r="S50" s="1">
        <v>46</v>
      </c>
      <c r="T50" s="2">
        <f t="shared" si="11"/>
        <v>57.02</v>
      </c>
      <c r="U50" s="2">
        <f t="shared" si="6"/>
        <v>82.96000000000001</v>
      </c>
      <c r="V50" s="1">
        <v>41</v>
      </c>
    </row>
    <row r="51" spans="1:22" ht="12.75">
      <c r="A51" s="1" t="s">
        <v>51</v>
      </c>
      <c r="B51" s="1" t="s">
        <v>54</v>
      </c>
      <c r="C51" s="4">
        <f t="shared" si="9"/>
        <v>-50</v>
      </c>
      <c r="D51" s="4">
        <f t="shared" si="10"/>
        <v>30.929999999999996</v>
      </c>
      <c r="E51" s="1">
        <v>150</v>
      </c>
      <c r="I51" s="2">
        <f>IF(J51&gt;J$3,J51-J$3,0)</f>
        <v>0</v>
      </c>
      <c r="J51" s="3">
        <v>28.3</v>
      </c>
      <c r="K51" s="2">
        <f>(F51*5)+(G51*5)+I51+(H51*50)</f>
        <v>0</v>
      </c>
      <c r="L51" s="1">
        <v>6</v>
      </c>
      <c r="O51" s="1">
        <v>1</v>
      </c>
      <c r="P51" s="2">
        <f t="shared" si="3"/>
        <v>0</v>
      </c>
      <c r="R51" s="2">
        <f>(M51*5)+(N51*5)+P51+(O51*50)</f>
        <v>50</v>
      </c>
      <c r="S51" s="1">
        <v>47</v>
      </c>
      <c r="T51" s="2">
        <f t="shared" si="11"/>
        <v>50</v>
      </c>
      <c r="U51" s="2">
        <f t="shared" si="6"/>
        <v>28.3</v>
      </c>
      <c r="V51" s="1">
        <v>42</v>
      </c>
    </row>
    <row r="52" spans="1:22" ht="12.75">
      <c r="A52" s="1" t="s">
        <v>57</v>
      </c>
      <c r="B52" s="1" t="s">
        <v>58</v>
      </c>
      <c r="C52" s="4">
        <f t="shared" si="9"/>
        <v>-50</v>
      </c>
      <c r="D52" s="4">
        <f t="shared" si="10"/>
        <v>32.01</v>
      </c>
      <c r="E52" s="1">
        <v>154</v>
      </c>
      <c r="I52" s="2">
        <f>IF(J52&gt;J$3,J52-J$3,0)</f>
        <v>0</v>
      </c>
      <c r="J52" s="2">
        <v>27.22</v>
      </c>
      <c r="K52" s="2">
        <f t="shared" si="2"/>
        <v>0</v>
      </c>
      <c r="L52" s="1">
        <v>4</v>
      </c>
      <c r="O52" s="1">
        <v>1</v>
      </c>
      <c r="P52" s="2">
        <f t="shared" si="3"/>
        <v>0</v>
      </c>
      <c r="R52" s="2">
        <f t="shared" si="4"/>
        <v>50</v>
      </c>
      <c r="S52" s="1">
        <v>48</v>
      </c>
      <c r="T52" s="2">
        <f t="shared" si="11"/>
        <v>50</v>
      </c>
      <c r="U52" s="2">
        <f t="shared" si="6"/>
        <v>27.22</v>
      </c>
      <c r="V52" s="1">
        <v>41</v>
      </c>
    </row>
    <row r="53" spans="1:22" ht="12.75">
      <c r="A53" s="1" t="s">
        <v>62</v>
      </c>
      <c r="B53" s="1" t="s">
        <v>63</v>
      </c>
      <c r="C53" s="4">
        <f t="shared" si="9"/>
        <v>-60</v>
      </c>
      <c r="D53" s="4">
        <f t="shared" si="10"/>
        <v>21.68</v>
      </c>
      <c r="E53" s="1">
        <v>158</v>
      </c>
      <c r="F53" s="1">
        <v>2</v>
      </c>
      <c r="I53" s="2">
        <f t="shared" si="7"/>
        <v>0</v>
      </c>
      <c r="J53" s="2">
        <v>37.55</v>
      </c>
      <c r="K53" s="2">
        <f t="shared" si="2"/>
        <v>10</v>
      </c>
      <c r="L53" s="1">
        <v>47</v>
      </c>
      <c r="O53" s="1">
        <v>1</v>
      </c>
      <c r="P53" s="2">
        <f t="shared" si="3"/>
        <v>0</v>
      </c>
      <c r="R53" s="2">
        <f t="shared" si="4"/>
        <v>50</v>
      </c>
      <c r="S53" s="1">
        <v>49</v>
      </c>
      <c r="T53" s="2">
        <f t="shared" si="11"/>
        <v>60</v>
      </c>
      <c r="U53" s="2">
        <f t="shared" si="6"/>
        <v>37.55</v>
      </c>
      <c r="V53" s="1">
        <v>52</v>
      </c>
    </row>
    <row r="54" spans="1:22" ht="12.75">
      <c r="A54" s="1" t="s">
        <v>57</v>
      </c>
      <c r="B54" s="1" t="s">
        <v>72</v>
      </c>
      <c r="C54" s="4">
        <f t="shared" si="9"/>
        <v>-100</v>
      </c>
      <c r="D54" s="4">
        <f t="shared" si="10"/>
        <v>59.23</v>
      </c>
      <c r="E54" s="1">
        <v>166</v>
      </c>
      <c r="H54" s="1">
        <v>1</v>
      </c>
      <c r="I54" s="2">
        <f t="shared" si="7"/>
        <v>0</v>
      </c>
      <c r="K54" s="2">
        <f t="shared" si="2"/>
        <v>50</v>
      </c>
      <c r="L54" s="1">
        <v>52</v>
      </c>
      <c r="O54" s="1">
        <v>1</v>
      </c>
      <c r="P54" s="2">
        <f t="shared" si="3"/>
        <v>0</v>
      </c>
      <c r="R54" s="2">
        <f t="shared" si="4"/>
        <v>50</v>
      </c>
      <c r="S54" s="1">
        <v>50</v>
      </c>
      <c r="T54" s="2">
        <f t="shared" si="11"/>
        <v>100</v>
      </c>
      <c r="U54" s="2">
        <f t="shared" si="6"/>
        <v>0</v>
      </c>
      <c r="V54" s="1">
        <v>56</v>
      </c>
    </row>
    <row r="55" spans="1:22" ht="12.75">
      <c r="A55" s="1" t="s">
        <v>73</v>
      </c>
      <c r="B55" s="1" t="s">
        <v>86</v>
      </c>
      <c r="C55" s="4">
        <f t="shared" si="9"/>
        <v>-50</v>
      </c>
      <c r="D55" s="4">
        <f t="shared" si="10"/>
        <v>27.379999999999995</v>
      </c>
      <c r="E55" s="1">
        <v>178</v>
      </c>
      <c r="I55" s="2">
        <f>IF(J55&gt;J$3,J55-J$3,0)</f>
        <v>0</v>
      </c>
      <c r="J55" s="2">
        <v>31.85</v>
      </c>
      <c r="K55" s="2">
        <f t="shared" si="2"/>
        <v>0</v>
      </c>
      <c r="L55" s="1">
        <v>25</v>
      </c>
      <c r="O55" s="1">
        <v>1</v>
      </c>
      <c r="P55" s="2">
        <f t="shared" si="3"/>
        <v>0</v>
      </c>
      <c r="R55" s="2">
        <f t="shared" si="4"/>
        <v>50</v>
      </c>
      <c r="S55" s="1">
        <v>51</v>
      </c>
      <c r="T55" s="2">
        <f t="shared" si="11"/>
        <v>50</v>
      </c>
      <c r="U55" s="2">
        <f t="shared" si="6"/>
        <v>31.85</v>
      </c>
      <c r="V55" s="1">
        <v>44</v>
      </c>
    </row>
    <row r="56" spans="1:22" ht="12.75">
      <c r="A56" s="1" t="s">
        <v>83</v>
      </c>
      <c r="B56" s="1" t="s">
        <v>88</v>
      </c>
      <c r="C56" s="4">
        <f t="shared" si="9"/>
        <v>-70</v>
      </c>
      <c r="D56" s="4">
        <f t="shared" si="10"/>
        <v>23.379999999999995</v>
      </c>
      <c r="E56" s="1">
        <v>180</v>
      </c>
      <c r="F56" s="1">
        <v>2</v>
      </c>
      <c r="G56" s="1">
        <v>2</v>
      </c>
      <c r="I56" s="2">
        <f t="shared" si="7"/>
        <v>0</v>
      </c>
      <c r="J56" s="2">
        <v>35.85</v>
      </c>
      <c r="K56" s="2">
        <f t="shared" si="2"/>
        <v>20</v>
      </c>
      <c r="L56" s="1">
        <v>49</v>
      </c>
      <c r="O56" s="1">
        <v>1</v>
      </c>
      <c r="P56" s="2">
        <f t="shared" si="3"/>
        <v>0</v>
      </c>
      <c r="R56" s="2">
        <f t="shared" si="4"/>
        <v>50</v>
      </c>
      <c r="S56" s="1">
        <v>52</v>
      </c>
      <c r="T56" s="2">
        <f t="shared" si="11"/>
        <v>70</v>
      </c>
      <c r="U56" s="2">
        <f t="shared" si="6"/>
        <v>35.85</v>
      </c>
      <c r="V56" s="1">
        <v>54</v>
      </c>
    </row>
    <row r="57" spans="1:22" ht="12.75">
      <c r="A57" s="1" t="s">
        <v>92</v>
      </c>
      <c r="B57" s="1" t="s">
        <v>93</v>
      </c>
      <c r="C57" s="4">
        <f t="shared" si="9"/>
        <v>-100</v>
      </c>
      <c r="D57" s="4">
        <f t="shared" si="10"/>
        <v>59.23</v>
      </c>
      <c r="E57" s="1">
        <v>186</v>
      </c>
      <c r="H57" s="1">
        <v>1</v>
      </c>
      <c r="I57" s="2">
        <f t="shared" si="7"/>
        <v>0</v>
      </c>
      <c r="K57" s="2">
        <f t="shared" si="2"/>
        <v>50</v>
      </c>
      <c r="L57" s="1">
        <v>54</v>
      </c>
      <c r="O57" s="1">
        <v>1</v>
      </c>
      <c r="P57" s="2">
        <f t="shared" si="3"/>
        <v>0</v>
      </c>
      <c r="R57" s="2">
        <f t="shared" si="4"/>
        <v>50</v>
      </c>
      <c r="S57" s="1">
        <v>53</v>
      </c>
      <c r="T57" s="2">
        <f t="shared" si="11"/>
        <v>100</v>
      </c>
      <c r="U57" s="2">
        <f t="shared" si="6"/>
        <v>0</v>
      </c>
      <c r="V57" s="1">
        <v>57</v>
      </c>
    </row>
    <row r="58" spans="1:22" ht="12.75">
      <c r="A58" s="1" t="s">
        <v>77</v>
      </c>
      <c r="B58" s="1" t="s">
        <v>102</v>
      </c>
      <c r="C58" s="4">
        <f t="shared" si="9"/>
        <v>-55</v>
      </c>
      <c r="D58" s="4">
        <f t="shared" si="10"/>
        <v>24.47</v>
      </c>
      <c r="E58" s="1">
        <v>197</v>
      </c>
      <c r="G58" s="1">
        <v>1</v>
      </c>
      <c r="I58" s="2">
        <f>IF(J58&gt;J$3,J58-J$3,0)</f>
        <v>0</v>
      </c>
      <c r="J58" s="2">
        <v>34.76</v>
      </c>
      <c r="K58" s="2">
        <f t="shared" si="2"/>
        <v>5</v>
      </c>
      <c r="L58" s="1">
        <v>42</v>
      </c>
      <c r="O58" s="1">
        <v>1</v>
      </c>
      <c r="P58" s="2">
        <f t="shared" si="3"/>
        <v>0</v>
      </c>
      <c r="R58" s="2">
        <f t="shared" si="4"/>
        <v>50</v>
      </c>
      <c r="S58" s="1">
        <v>54</v>
      </c>
      <c r="T58" s="2">
        <f t="shared" si="11"/>
        <v>55</v>
      </c>
      <c r="U58" s="2">
        <f t="shared" si="6"/>
        <v>34.76</v>
      </c>
      <c r="V58" s="1">
        <v>46</v>
      </c>
    </row>
    <row r="59" spans="1:22" ht="12.75">
      <c r="A59" s="1" t="s">
        <v>59</v>
      </c>
      <c r="B59" s="1" t="s">
        <v>103</v>
      </c>
      <c r="C59" s="4">
        <f t="shared" si="9"/>
        <v>-50</v>
      </c>
      <c r="D59" s="4">
        <f t="shared" si="10"/>
        <v>26.619999999999997</v>
      </c>
      <c r="E59" s="1">
        <v>198</v>
      </c>
      <c r="I59" s="2">
        <f t="shared" si="7"/>
        <v>0</v>
      </c>
      <c r="J59" s="2">
        <v>32.61</v>
      </c>
      <c r="K59" s="2">
        <f t="shared" si="2"/>
        <v>0</v>
      </c>
      <c r="L59" s="1">
        <v>28</v>
      </c>
      <c r="O59" s="1">
        <v>1</v>
      </c>
      <c r="P59" s="2">
        <f t="shared" si="3"/>
        <v>0</v>
      </c>
      <c r="R59" s="2">
        <f t="shared" si="4"/>
        <v>50</v>
      </c>
      <c r="S59" s="1">
        <v>55</v>
      </c>
      <c r="T59" s="2">
        <f t="shared" si="11"/>
        <v>50</v>
      </c>
      <c r="U59" s="2">
        <f t="shared" si="6"/>
        <v>32.61</v>
      </c>
      <c r="V59" s="1">
        <v>45</v>
      </c>
    </row>
    <row r="60" spans="1:22" ht="12.75">
      <c r="A60" s="1" t="s">
        <v>68</v>
      </c>
      <c r="B60" s="1" t="s">
        <v>104</v>
      </c>
      <c r="C60" s="4">
        <f t="shared" si="9"/>
        <v>-100</v>
      </c>
      <c r="D60" s="4">
        <f t="shared" si="10"/>
        <v>59.23</v>
      </c>
      <c r="E60" s="1">
        <v>199</v>
      </c>
      <c r="H60" s="1">
        <v>1</v>
      </c>
      <c r="I60" s="2">
        <f t="shared" si="7"/>
        <v>0</v>
      </c>
      <c r="K60" s="2">
        <f t="shared" si="2"/>
        <v>50</v>
      </c>
      <c r="L60" s="1">
        <v>56</v>
      </c>
      <c r="O60" s="1">
        <v>1</v>
      </c>
      <c r="P60" s="2">
        <f t="shared" si="3"/>
        <v>0</v>
      </c>
      <c r="R60" s="2">
        <f t="shared" si="4"/>
        <v>50</v>
      </c>
      <c r="S60" s="1">
        <v>56</v>
      </c>
      <c r="T60" s="2">
        <f t="shared" si="11"/>
        <v>100</v>
      </c>
      <c r="U60" s="2">
        <f t="shared" si="6"/>
        <v>0</v>
      </c>
      <c r="V60" s="1">
        <v>58</v>
      </c>
    </row>
    <row r="61" spans="1:22" ht="12.75">
      <c r="A61" s="1" t="s">
        <v>110</v>
      </c>
      <c r="B61" s="1" t="s">
        <v>111</v>
      </c>
      <c r="C61" s="4">
        <f t="shared" si="9"/>
        <v>-100</v>
      </c>
      <c r="D61" s="4">
        <f t="shared" si="10"/>
        <v>59.23</v>
      </c>
      <c r="E61" s="1">
        <v>205</v>
      </c>
      <c r="H61" s="1">
        <v>1</v>
      </c>
      <c r="I61" s="2">
        <f>IF(J61&gt;J$3,J61-J$3,0)</f>
        <v>0</v>
      </c>
      <c r="K61" s="2">
        <f>(F61*5)+(G61*5)+I61+(H61*50)</f>
        <v>50</v>
      </c>
      <c r="L61" s="1">
        <v>58</v>
      </c>
      <c r="O61" s="1">
        <v>1</v>
      </c>
      <c r="P61" s="2">
        <f>IF(Q61&gt;Q$3,Q61-Q$3,0)</f>
        <v>0</v>
      </c>
      <c r="R61" s="2">
        <f>(M61*5)+(N61*5)+P61+(O61*50)</f>
        <v>50</v>
      </c>
      <c r="S61" s="1">
        <v>57</v>
      </c>
      <c r="T61" s="2">
        <f t="shared" si="11"/>
        <v>100</v>
      </c>
      <c r="U61" s="2">
        <f t="shared" si="6"/>
        <v>0</v>
      </c>
      <c r="V61" s="1">
        <v>59</v>
      </c>
    </row>
    <row r="62" spans="1:22" ht="12.75">
      <c r="A62" s="1" t="s">
        <v>51</v>
      </c>
      <c r="B62" s="1" t="s">
        <v>114</v>
      </c>
      <c r="C62" s="4">
        <f t="shared" si="9"/>
        <v>-50</v>
      </c>
      <c r="D62" s="4">
        <f t="shared" si="10"/>
        <v>30.15</v>
      </c>
      <c r="E62" s="1">
        <v>209</v>
      </c>
      <c r="I62" s="2">
        <f t="shared" si="7"/>
        <v>0</v>
      </c>
      <c r="J62" s="2">
        <v>29.08</v>
      </c>
      <c r="K62" s="2">
        <f t="shared" si="2"/>
        <v>0</v>
      </c>
      <c r="L62" s="1">
        <v>11</v>
      </c>
      <c r="O62" s="1">
        <v>1</v>
      </c>
      <c r="P62" s="2">
        <f t="shared" si="3"/>
        <v>0</v>
      </c>
      <c r="R62" s="2">
        <f t="shared" si="4"/>
        <v>50</v>
      </c>
      <c r="S62" s="1">
        <v>58</v>
      </c>
      <c r="T62" s="2">
        <f t="shared" si="11"/>
        <v>50</v>
      </c>
      <c r="U62" s="2">
        <f t="shared" si="6"/>
        <v>29.08</v>
      </c>
      <c r="V62" s="1">
        <v>43</v>
      </c>
    </row>
    <row r="63" spans="1:22" ht="12.75">
      <c r="A63" s="1" t="s">
        <v>57</v>
      </c>
      <c r="B63" s="1" t="s">
        <v>115</v>
      </c>
      <c r="C63" s="4">
        <f t="shared" si="9"/>
        <v>-55</v>
      </c>
      <c r="D63" s="4">
        <f t="shared" si="10"/>
        <v>22.629999999999995</v>
      </c>
      <c r="E63" s="1">
        <v>211</v>
      </c>
      <c r="G63" s="1">
        <v>1</v>
      </c>
      <c r="I63" s="2">
        <f t="shared" si="7"/>
        <v>0</v>
      </c>
      <c r="J63" s="2">
        <v>36.6</v>
      </c>
      <c r="K63" s="2">
        <f t="shared" si="2"/>
        <v>5</v>
      </c>
      <c r="L63" s="1">
        <v>43</v>
      </c>
      <c r="O63" s="1">
        <v>1</v>
      </c>
      <c r="P63" s="2">
        <f>IF(Q63&gt;Q$3,Q63-Q$3,0)</f>
        <v>0</v>
      </c>
      <c r="R63" s="2">
        <f>(M63*5)+(N63*5)+P63+(O63*50)</f>
        <v>50</v>
      </c>
      <c r="S63" s="1">
        <v>59</v>
      </c>
      <c r="T63" s="2">
        <f t="shared" si="11"/>
        <v>55</v>
      </c>
      <c r="U63" s="2">
        <f t="shared" si="6"/>
        <v>36.6</v>
      </c>
      <c r="V63" s="1">
        <v>47</v>
      </c>
    </row>
  </sheetData>
  <mergeCells count="4">
    <mergeCell ref="F1:K2"/>
    <mergeCell ref="M1:R2"/>
    <mergeCell ref="T1:U2"/>
    <mergeCell ref="T3:U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89" zoomScaleNormal="89" workbookViewId="0" topLeftCell="A1">
      <pane ySplit="4" topLeftCell="BM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7109375" style="1" bestFit="1" customWidth="1"/>
    <col min="2" max="2" width="25.28125" style="1" bestFit="1" customWidth="1"/>
    <col min="3" max="4" width="9.140625" style="1" customWidth="1"/>
    <col min="5" max="5" width="4.421875" style="1" bestFit="1" customWidth="1"/>
    <col min="6" max="6" width="2.140625" style="1" customWidth="1"/>
    <col min="7" max="8" width="2.8515625" style="1" customWidth="1"/>
    <col min="9" max="9" width="6.7109375" style="2" customWidth="1"/>
    <col min="10" max="10" width="7.28125" style="2" customWidth="1"/>
    <col min="11" max="11" width="9.140625" style="2" customWidth="1"/>
    <col min="12" max="12" width="6.28125" style="1" customWidth="1"/>
    <col min="13" max="13" width="2.140625" style="1" customWidth="1"/>
    <col min="14" max="15" width="2.8515625" style="1" customWidth="1"/>
    <col min="16" max="16" width="6.28125" style="2" bestFit="1" customWidth="1"/>
    <col min="17" max="17" width="7.28125" style="2" customWidth="1"/>
    <col min="18" max="18" width="9.7109375" style="2" customWidth="1"/>
    <col min="19" max="19" width="6.28125" style="1" customWidth="1"/>
    <col min="20" max="20" width="9.28125" style="1" customWidth="1"/>
    <col min="21" max="21" width="9.140625" style="1" customWidth="1"/>
    <col min="22" max="22" width="6.28125" style="1" customWidth="1"/>
    <col min="23" max="16384" width="9.140625" style="1" customWidth="1"/>
  </cols>
  <sheetData>
    <row r="1" spans="3:21" ht="12.75" customHeight="1">
      <c r="C1" s="1" t="s">
        <v>14</v>
      </c>
      <c r="D1" s="1" t="s">
        <v>14</v>
      </c>
      <c r="F1" s="29" t="s">
        <v>47</v>
      </c>
      <c r="G1" s="29"/>
      <c r="H1" s="29"/>
      <c r="I1" s="29"/>
      <c r="J1" s="29"/>
      <c r="K1" s="29"/>
      <c r="M1" s="29" t="s">
        <v>191</v>
      </c>
      <c r="N1" s="29"/>
      <c r="O1" s="29"/>
      <c r="P1" s="29"/>
      <c r="Q1" s="29"/>
      <c r="R1" s="29"/>
      <c r="T1" s="31" t="s">
        <v>11</v>
      </c>
      <c r="U1" s="31"/>
    </row>
    <row r="2" spans="3:21" ht="12.75" customHeight="1">
      <c r="C2" s="1" t="s">
        <v>18</v>
      </c>
      <c r="D2" s="1" t="s">
        <v>13</v>
      </c>
      <c r="F2" s="29"/>
      <c r="G2" s="29"/>
      <c r="H2" s="29"/>
      <c r="I2" s="29"/>
      <c r="J2" s="29"/>
      <c r="K2" s="29"/>
      <c r="M2" s="29"/>
      <c r="N2" s="29"/>
      <c r="O2" s="29"/>
      <c r="P2" s="29"/>
      <c r="Q2" s="29"/>
      <c r="R2" s="29"/>
      <c r="T2" s="31"/>
      <c r="U2" s="31"/>
    </row>
    <row r="3" spans="3:22" ht="12.75">
      <c r="C3" s="2">
        <v>0</v>
      </c>
      <c r="D3" s="2">
        <v>60.43</v>
      </c>
      <c r="I3" s="2" t="s">
        <v>6</v>
      </c>
      <c r="J3" s="2">
        <v>44</v>
      </c>
      <c r="P3" s="2" t="s">
        <v>6</v>
      </c>
      <c r="Q3" s="2">
        <v>37</v>
      </c>
      <c r="T3" s="31"/>
      <c r="U3" s="31"/>
      <c r="V3" s="1" t="s">
        <v>10</v>
      </c>
    </row>
    <row r="4" spans="2:21" ht="12.75">
      <c r="B4" s="1" t="s">
        <v>1</v>
      </c>
      <c r="E4" s="1" t="s">
        <v>0</v>
      </c>
      <c r="F4" s="1" t="s">
        <v>2</v>
      </c>
      <c r="G4" s="1" t="s">
        <v>3</v>
      </c>
      <c r="H4" s="1" t="s">
        <v>9</v>
      </c>
      <c r="I4" s="2" t="s">
        <v>4</v>
      </c>
      <c r="J4" s="2" t="s">
        <v>5</v>
      </c>
      <c r="K4" s="2" t="s">
        <v>7</v>
      </c>
      <c r="L4" s="1" t="s">
        <v>10</v>
      </c>
      <c r="M4" s="1" t="s">
        <v>2</v>
      </c>
      <c r="N4" s="1" t="s">
        <v>3</v>
      </c>
      <c r="O4" s="1" t="s">
        <v>9</v>
      </c>
      <c r="P4" s="2" t="s">
        <v>4</v>
      </c>
      <c r="Q4" s="2" t="s">
        <v>5</v>
      </c>
      <c r="R4" s="2" t="s">
        <v>7</v>
      </c>
      <c r="S4" s="1" t="s">
        <v>10</v>
      </c>
      <c r="T4" s="1" t="s">
        <v>7</v>
      </c>
      <c r="U4" s="1" t="s">
        <v>8</v>
      </c>
    </row>
    <row r="5" spans="1:22" ht="12.75">
      <c r="A5" s="1" t="s">
        <v>52</v>
      </c>
      <c r="B5" s="1" t="s">
        <v>132</v>
      </c>
      <c r="C5" s="4">
        <f aca="true" t="shared" si="0" ref="C5:C34">$C$3-K5-R5</f>
        <v>0</v>
      </c>
      <c r="D5" s="4">
        <f aca="true" t="shared" si="1" ref="D5:D34">$D$3-$C$3-J5-Q5</f>
        <v>0</v>
      </c>
      <c r="E5" s="1">
        <v>116</v>
      </c>
      <c r="I5" s="2">
        <f aca="true" t="shared" si="2" ref="I5:I34">IF(J5&gt;J$3,J5-J$3,0)</f>
        <v>0</v>
      </c>
      <c r="J5" s="2">
        <v>28.7</v>
      </c>
      <c r="K5" s="2">
        <f aca="true" t="shared" si="3" ref="K5:K34">(F5*5)+(G5*5)+I5+(H5*50)</f>
        <v>0</v>
      </c>
      <c r="L5" s="1">
        <v>1</v>
      </c>
      <c r="P5" s="2">
        <f aca="true" t="shared" si="4" ref="P5:P34">IF(Q5&gt;Q$3,Q5-Q$3,0)</f>
        <v>0</v>
      </c>
      <c r="Q5" s="2">
        <v>31.73</v>
      </c>
      <c r="R5" s="2">
        <f aca="true" t="shared" si="5" ref="R5:R34">(M5*5)+(N5*5)+P5+(O5*50)</f>
        <v>0</v>
      </c>
      <c r="S5" s="1">
        <v>4</v>
      </c>
      <c r="T5" s="2">
        <f aca="true" t="shared" si="6" ref="T5:T34">K5+R5</f>
        <v>0</v>
      </c>
      <c r="U5" s="2">
        <f>J5+Q5</f>
        <v>60.43</v>
      </c>
      <c r="V5" s="1">
        <v>1</v>
      </c>
    </row>
    <row r="6" spans="1:22" ht="12.75">
      <c r="A6" s="1" t="s">
        <v>79</v>
      </c>
      <c r="B6" s="1" t="s">
        <v>27</v>
      </c>
      <c r="C6" s="4">
        <f t="shared" si="0"/>
        <v>0</v>
      </c>
      <c r="D6" s="4">
        <f t="shared" si="1"/>
        <v>-0.6900000000000013</v>
      </c>
      <c r="E6" s="1">
        <v>120</v>
      </c>
      <c r="I6" s="2">
        <f t="shared" si="2"/>
        <v>0</v>
      </c>
      <c r="J6" s="2">
        <v>29.86</v>
      </c>
      <c r="K6" s="2">
        <f t="shared" si="3"/>
        <v>0</v>
      </c>
      <c r="L6" s="1">
        <v>2</v>
      </c>
      <c r="P6" s="2">
        <f t="shared" si="4"/>
        <v>0</v>
      </c>
      <c r="Q6" s="2">
        <v>31.26</v>
      </c>
      <c r="R6" s="2">
        <f t="shared" si="5"/>
        <v>0</v>
      </c>
      <c r="S6" s="1">
        <v>3</v>
      </c>
      <c r="T6" s="2">
        <f t="shared" si="6"/>
        <v>0</v>
      </c>
      <c r="U6" s="2">
        <f aca="true" t="shared" si="7" ref="U6:U34">J6+Q6</f>
        <v>61.120000000000005</v>
      </c>
      <c r="V6" s="1">
        <v>2</v>
      </c>
    </row>
    <row r="7" spans="1:22" ht="12.75">
      <c r="A7" s="1" t="s">
        <v>92</v>
      </c>
      <c r="B7" s="1" t="s">
        <v>130</v>
      </c>
      <c r="C7" s="4">
        <f t="shared" si="0"/>
        <v>0</v>
      </c>
      <c r="D7" s="4">
        <f t="shared" si="1"/>
        <v>-2.990000000000002</v>
      </c>
      <c r="E7" s="1">
        <v>114</v>
      </c>
      <c r="I7" s="2">
        <f t="shared" si="2"/>
        <v>0</v>
      </c>
      <c r="J7" s="2">
        <v>31.29</v>
      </c>
      <c r="K7" s="2">
        <f t="shared" si="3"/>
        <v>0</v>
      </c>
      <c r="L7" s="1">
        <v>5</v>
      </c>
      <c r="P7" s="2">
        <f t="shared" si="4"/>
        <v>0</v>
      </c>
      <c r="Q7" s="2">
        <v>32.13</v>
      </c>
      <c r="R7" s="2">
        <f t="shared" si="5"/>
        <v>0</v>
      </c>
      <c r="S7" s="1">
        <v>6</v>
      </c>
      <c r="T7" s="2">
        <f t="shared" si="6"/>
        <v>0</v>
      </c>
      <c r="U7" s="2">
        <f t="shared" si="7"/>
        <v>63.42</v>
      </c>
      <c r="V7" s="1">
        <v>3</v>
      </c>
    </row>
    <row r="8" spans="1:22" ht="12.75">
      <c r="A8" s="1" t="s">
        <v>51</v>
      </c>
      <c r="B8" s="1" t="s">
        <v>140</v>
      </c>
      <c r="C8" s="4">
        <f t="shared" si="0"/>
        <v>0</v>
      </c>
      <c r="D8" s="4">
        <f t="shared" si="1"/>
        <v>-3.6000000000000014</v>
      </c>
      <c r="E8" s="1">
        <v>130</v>
      </c>
      <c r="I8" s="2">
        <f t="shared" si="2"/>
        <v>0</v>
      </c>
      <c r="J8" s="2">
        <v>30.17</v>
      </c>
      <c r="K8" s="2">
        <f t="shared" si="3"/>
        <v>0</v>
      </c>
      <c r="L8" s="1">
        <v>3</v>
      </c>
      <c r="P8" s="2">
        <f t="shared" si="4"/>
        <v>0</v>
      </c>
      <c r="Q8" s="2">
        <v>33.86</v>
      </c>
      <c r="R8" s="2">
        <f t="shared" si="5"/>
        <v>0</v>
      </c>
      <c r="S8" s="1">
        <v>9</v>
      </c>
      <c r="T8" s="2">
        <f t="shared" si="6"/>
        <v>0</v>
      </c>
      <c r="U8" s="2">
        <f t="shared" si="7"/>
        <v>64.03</v>
      </c>
      <c r="V8" s="1">
        <v>4</v>
      </c>
    </row>
    <row r="9" spans="1:22" ht="12.75">
      <c r="A9" s="1" t="s">
        <v>51</v>
      </c>
      <c r="B9" s="1" t="s">
        <v>136</v>
      </c>
      <c r="C9" s="4">
        <f t="shared" si="0"/>
        <v>0</v>
      </c>
      <c r="D9" s="4">
        <f t="shared" si="1"/>
        <v>-4.389999999999997</v>
      </c>
      <c r="E9" s="1">
        <v>124</v>
      </c>
      <c r="I9" s="2">
        <f t="shared" si="2"/>
        <v>0</v>
      </c>
      <c r="J9" s="2">
        <v>31.34</v>
      </c>
      <c r="K9" s="2">
        <f t="shared" si="3"/>
        <v>0</v>
      </c>
      <c r="L9" s="1">
        <v>7</v>
      </c>
      <c r="P9" s="2">
        <f t="shared" si="4"/>
        <v>0</v>
      </c>
      <c r="Q9" s="2">
        <v>33.48</v>
      </c>
      <c r="R9" s="2">
        <f t="shared" si="5"/>
        <v>0</v>
      </c>
      <c r="S9" s="1">
        <v>8</v>
      </c>
      <c r="T9" s="2">
        <f t="shared" si="6"/>
        <v>0</v>
      </c>
      <c r="U9" s="2">
        <f t="shared" si="7"/>
        <v>64.82</v>
      </c>
      <c r="V9" s="1">
        <v>5</v>
      </c>
    </row>
    <row r="10" spans="1:22" ht="12.75">
      <c r="A10" s="1" t="s">
        <v>91</v>
      </c>
      <c r="B10" s="1" t="s">
        <v>124</v>
      </c>
      <c r="C10" s="4">
        <f t="shared" si="0"/>
        <v>0</v>
      </c>
      <c r="D10" s="4">
        <f t="shared" si="1"/>
        <v>-4.479999999999997</v>
      </c>
      <c r="E10" s="1">
        <v>107</v>
      </c>
      <c r="I10" s="2">
        <f t="shared" si="2"/>
        <v>0</v>
      </c>
      <c r="J10" s="2">
        <v>32.29</v>
      </c>
      <c r="K10" s="2">
        <f t="shared" si="3"/>
        <v>0</v>
      </c>
      <c r="L10" s="1">
        <v>9</v>
      </c>
      <c r="P10" s="2">
        <f t="shared" si="4"/>
        <v>0</v>
      </c>
      <c r="Q10" s="2">
        <v>32.62</v>
      </c>
      <c r="R10" s="2">
        <f t="shared" si="5"/>
        <v>0</v>
      </c>
      <c r="S10" s="1">
        <v>7</v>
      </c>
      <c r="T10" s="2">
        <f t="shared" si="6"/>
        <v>0</v>
      </c>
      <c r="U10" s="2">
        <f t="shared" si="7"/>
        <v>64.91</v>
      </c>
      <c r="V10" s="1">
        <v>6</v>
      </c>
    </row>
    <row r="11" spans="1:22" ht="12.75">
      <c r="A11" s="1" t="s">
        <v>51</v>
      </c>
      <c r="B11" s="1" t="s">
        <v>139</v>
      </c>
      <c r="C11" s="4">
        <f t="shared" si="0"/>
        <v>0</v>
      </c>
      <c r="D11" s="4">
        <f t="shared" si="1"/>
        <v>-5.699999999999999</v>
      </c>
      <c r="E11" s="1">
        <v>127</v>
      </c>
      <c r="I11" s="2">
        <f t="shared" si="2"/>
        <v>0</v>
      </c>
      <c r="J11" s="2">
        <v>31.3</v>
      </c>
      <c r="K11" s="2">
        <f t="shared" si="3"/>
        <v>0</v>
      </c>
      <c r="L11" s="1">
        <v>6</v>
      </c>
      <c r="P11" s="2">
        <f t="shared" si="4"/>
        <v>0</v>
      </c>
      <c r="Q11" s="2">
        <v>34.83</v>
      </c>
      <c r="R11" s="2">
        <f t="shared" si="5"/>
        <v>0</v>
      </c>
      <c r="S11" s="1">
        <v>11</v>
      </c>
      <c r="T11" s="2">
        <f t="shared" si="6"/>
        <v>0</v>
      </c>
      <c r="U11" s="2">
        <f t="shared" si="7"/>
        <v>66.13</v>
      </c>
      <c r="V11" s="1">
        <v>7</v>
      </c>
    </row>
    <row r="12" spans="1:22" ht="12.75">
      <c r="A12" s="1" t="s">
        <v>73</v>
      </c>
      <c r="B12" s="1" t="s">
        <v>131</v>
      </c>
      <c r="C12" s="4">
        <f t="shared" si="0"/>
        <v>0</v>
      </c>
      <c r="D12" s="4">
        <f t="shared" si="1"/>
        <v>-7.539999999999999</v>
      </c>
      <c r="E12" s="1">
        <v>115</v>
      </c>
      <c r="I12" s="2">
        <f t="shared" si="2"/>
        <v>0</v>
      </c>
      <c r="J12" s="2">
        <v>32.12</v>
      </c>
      <c r="K12" s="2">
        <f t="shared" si="3"/>
        <v>0</v>
      </c>
      <c r="L12" s="1">
        <v>8</v>
      </c>
      <c r="P12" s="2">
        <f t="shared" si="4"/>
        <v>0</v>
      </c>
      <c r="Q12" s="2">
        <v>35.85</v>
      </c>
      <c r="R12" s="2">
        <f t="shared" si="5"/>
        <v>0</v>
      </c>
      <c r="S12" s="1">
        <v>13</v>
      </c>
      <c r="T12" s="2">
        <f t="shared" si="6"/>
        <v>0</v>
      </c>
      <c r="U12" s="2">
        <f t="shared" si="7"/>
        <v>67.97</v>
      </c>
      <c r="V12" s="1">
        <v>8</v>
      </c>
    </row>
    <row r="13" spans="1:22" ht="12.75">
      <c r="A13" s="1" t="s">
        <v>51</v>
      </c>
      <c r="B13" s="1" t="s">
        <v>122</v>
      </c>
      <c r="C13" s="4">
        <f t="shared" si="0"/>
        <v>0</v>
      </c>
      <c r="D13" s="4">
        <f t="shared" si="1"/>
        <v>-8.280000000000001</v>
      </c>
      <c r="E13" s="1">
        <v>105</v>
      </c>
      <c r="I13" s="2">
        <f t="shared" si="2"/>
        <v>0</v>
      </c>
      <c r="J13" s="2">
        <v>34.77</v>
      </c>
      <c r="K13" s="2">
        <f t="shared" si="3"/>
        <v>0</v>
      </c>
      <c r="L13" s="1">
        <v>13</v>
      </c>
      <c r="P13" s="2">
        <f t="shared" si="4"/>
        <v>0</v>
      </c>
      <c r="Q13" s="2">
        <v>33.94</v>
      </c>
      <c r="R13" s="2">
        <f t="shared" si="5"/>
        <v>0</v>
      </c>
      <c r="S13" s="1">
        <v>10</v>
      </c>
      <c r="T13" s="2">
        <f t="shared" si="6"/>
        <v>0</v>
      </c>
      <c r="U13" s="2">
        <f t="shared" si="7"/>
        <v>68.71000000000001</v>
      </c>
      <c r="V13" s="1">
        <v>9</v>
      </c>
    </row>
    <row r="14" spans="1:22" ht="12.75">
      <c r="A14" s="1" t="s">
        <v>62</v>
      </c>
      <c r="B14" s="1" t="s">
        <v>120</v>
      </c>
      <c r="C14" s="4">
        <f t="shared" si="0"/>
        <v>-1.5799999999999983</v>
      </c>
      <c r="D14" s="4">
        <f t="shared" si="1"/>
        <v>-11.670000000000002</v>
      </c>
      <c r="E14" s="1">
        <v>103</v>
      </c>
      <c r="I14" s="2">
        <f t="shared" si="2"/>
        <v>0</v>
      </c>
      <c r="J14" s="2">
        <v>33.52</v>
      </c>
      <c r="K14" s="2">
        <f t="shared" si="3"/>
        <v>0</v>
      </c>
      <c r="L14" s="1">
        <v>12</v>
      </c>
      <c r="P14" s="2">
        <f t="shared" si="4"/>
        <v>1.5799999999999983</v>
      </c>
      <c r="Q14" s="2">
        <v>38.58</v>
      </c>
      <c r="R14" s="2">
        <f t="shared" si="5"/>
        <v>1.5799999999999983</v>
      </c>
      <c r="S14" s="1">
        <v>15</v>
      </c>
      <c r="T14" s="2">
        <f t="shared" si="6"/>
        <v>1.5799999999999983</v>
      </c>
      <c r="U14" s="2">
        <f t="shared" si="7"/>
        <v>72.1</v>
      </c>
      <c r="V14" s="1">
        <v>10</v>
      </c>
    </row>
    <row r="15" spans="1:22" ht="12.75">
      <c r="A15" s="1" t="s">
        <v>68</v>
      </c>
      <c r="B15" s="1" t="s">
        <v>173</v>
      </c>
      <c r="C15" s="4">
        <f t="shared" si="0"/>
        <v>-3.0799999999999983</v>
      </c>
      <c r="D15" s="4">
        <f t="shared" si="1"/>
        <v>-12.43</v>
      </c>
      <c r="E15" s="1">
        <v>135</v>
      </c>
      <c r="I15" s="2">
        <f t="shared" si="2"/>
        <v>0</v>
      </c>
      <c r="J15" s="2">
        <v>32.78</v>
      </c>
      <c r="K15" s="2">
        <f t="shared" si="3"/>
        <v>0</v>
      </c>
      <c r="L15" s="1">
        <v>10</v>
      </c>
      <c r="P15" s="2">
        <f t="shared" si="4"/>
        <v>3.0799999999999983</v>
      </c>
      <c r="Q15" s="3">
        <v>40.08</v>
      </c>
      <c r="R15" s="2">
        <f t="shared" si="5"/>
        <v>3.0799999999999983</v>
      </c>
      <c r="S15" s="1">
        <v>16</v>
      </c>
      <c r="T15" s="2">
        <f t="shared" si="6"/>
        <v>3.0799999999999983</v>
      </c>
      <c r="U15" s="2">
        <f t="shared" si="7"/>
        <v>72.86</v>
      </c>
      <c r="V15" s="1">
        <v>11</v>
      </c>
    </row>
    <row r="16" spans="1:22" ht="12.75">
      <c r="A16" s="1" t="s">
        <v>52</v>
      </c>
      <c r="B16" s="1" t="s">
        <v>117</v>
      </c>
      <c r="C16" s="4">
        <f t="shared" si="0"/>
        <v>-5</v>
      </c>
      <c r="D16" s="4">
        <f t="shared" si="1"/>
        <v>2.3900000000000006</v>
      </c>
      <c r="E16" s="1">
        <v>100</v>
      </c>
      <c r="F16" s="1">
        <v>1</v>
      </c>
      <c r="I16" s="2">
        <f t="shared" si="2"/>
        <v>0</v>
      </c>
      <c r="J16" s="3">
        <v>28.58</v>
      </c>
      <c r="K16" s="2">
        <f>(F16*5)+(G16*5)+I16+(H16*50)</f>
        <v>5</v>
      </c>
      <c r="L16" s="1">
        <v>19</v>
      </c>
      <c r="P16" s="2">
        <f t="shared" si="4"/>
        <v>0</v>
      </c>
      <c r="Q16" s="2">
        <v>29.46</v>
      </c>
      <c r="R16" s="2">
        <f>(M16*5)+(N16*5)+P16+(O16*50)</f>
        <v>0</v>
      </c>
      <c r="S16" s="1">
        <v>2</v>
      </c>
      <c r="T16" s="2">
        <f t="shared" si="6"/>
        <v>5</v>
      </c>
      <c r="U16" s="2">
        <f t="shared" si="7"/>
        <v>58.04</v>
      </c>
      <c r="V16" s="1">
        <v>12</v>
      </c>
    </row>
    <row r="17" spans="1:22" ht="12.75">
      <c r="A17" s="1" t="s">
        <v>52</v>
      </c>
      <c r="B17" s="1" t="s">
        <v>127</v>
      </c>
      <c r="C17" s="4">
        <f t="shared" si="0"/>
        <v>-5</v>
      </c>
      <c r="D17" s="4">
        <f t="shared" si="1"/>
        <v>-0.21000000000000085</v>
      </c>
      <c r="E17" s="1">
        <v>111</v>
      </c>
      <c r="G17" s="1">
        <v>1</v>
      </c>
      <c r="I17" s="2">
        <f t="shared" si="2"/>
        <v>0</v>
      </c>
      <c r="J17" s="2">
        <v>31.42</v>
      </c>
      <c r="K17" s="2">
        <f t="shared" si="3"/>
        <v>5</v>
      </c>
      <c r="L17" s="1">
        <v>21</v>
      </c>
      <c r="P17" s="2">
        <f t="shared" si="4"/>
        <v>0</v>
      </c>
      <c r="Q17" s="2">
        <v>29.22</v>
      </c>
      <c r="R17" s="2">
        <f t="shared" si="5"/>
        <v>0</v>
      </c>
      <c r="S17" s="1">
        <v>1</v>
      </c>
      <c r="T17" s="2">
        <f t="shared" si="6"/>
        <v>5</v>
      </c>
      <c r="U17" s="2">
        <f t="shared" si="7"/>
        <v>60.64</v>
      </c>
      <c r="V17" s="1">
        <v>13</v>
      </c>
    </row>
    <row r="18" spans="1:22" ht="12.75">
      <c r="A18" s="1" t="s">
        <v>51</v>
      </c>
      <c r="B18" s="1" t="s">
        <v>135</v>
      </c>
      <c r="C18" s="4">
        <f t="shared" si="0"/>
        <v>-5</v>
      </c>
      <c r="D18" s="4">
        <f t="shared" si="1"/>
        <v>-5.540000000000003</v>
      </c>
      <c r="E18" s="1">
        <v>123</v>
      </c>
      <c r="F18" s="1">
        <v>1</v>
      </c>
      <c r="I18" s="2">
        <f t="shared" si="2"/>
        <v>0</v>
      </c>
      <c r="J18" s="2">
        <v>31.13</v>
      </c>
      <c r="K18" s="2">
        <f t="shared" si="3"/>
        <v>5</v>
      </c>
      <c r="L18" s="1">
        <v>20</v>
      </c>
      <c r="P18" s="2">
        <f t="shared" si="4"/>
        <v>0</v>
      </c>
      <c r="Q18" s="2">
        <v>34.84</v>
      </c>
      <c r="R18" s="2">
        <f t="shared" si="5"/>
        <v>0</v>
      </c>
      <c r="S18" s="1">
        <v>12</v>
      </c>
      <c r="T18" s="2">
        <f t="shared" si="6"/>
        <v>5</v>
      </c>
      <c r="U18" s="2">
        <f t="shared" si="7"/>
        <v>65.97</v>
      </c>
      <c r="V18" s="1">
        <v>14</v>
      </c>
    </row>
    <row r="19" spans="1:22" ht="12.75">
      <c r="A19" s="1" t="s">
        <v>79</v>
      </c>
      <c r="B19" s="1" t="s">
        <v>26</v>
      </c>
      <c r="C19" s="4">
        <f t="shared" si="0"/>
        <v>-5</v>
      </c>
      <c r="D19" s="4">
        <f t="shared" si="1"/>
        <v>-5.960000000000001</v>
      </c>
      <c r="E19" s="1">
        <v>119</v>
      </c>
      <c r="F19" s="1">
        <v>1</v>
      </c>
      <c r="I19" s="2">
        <f t="shared" si="2"/>
        <v>0</v>
      </c>
      <c r="J19" s="2">
        <v>34.61</v>
      </c>
      <c r="K19" s="2">
        <f t="shared" si="3"/>
        <v>5</v>
      </c>
      <c r="L19" s="1">
        <v>22</v>
      </c>
      <c r="P19" s="2">
        <f t="shared" si="4"/>
        <v>0</v>
      </c>
      <c r="Q19" s="2">
        <v>31.78</v>
      </c>
      <c r="R19" s="2">
        <f t="shared" si="5"/>
        <v>0</v>
      </c>
      <c r="S19" s="1">
        <v>5</v>
      </c>
      <c r="T19" s="2">
        <f t="shared" si="6"/>
        <v>5</v>
      </c>
      <c r="U19" s="2">
        <f t="shared" si="7"/>
        <v>66.39</v>
      </c>
      <c r="V19" s="1">
        <v>15</v>
      </c>
    </row>
    <row r="20" spans="1:22" ht="12.75">
      <c r="A20" s="1" t="s">
        <v>68</v>
      </c>
      <c r="B20" s="1" t="s">
        <v>121</v>
      </c>
      <c r="C20" s="4">
        <f t="shared" si="0"/>
        <v>-5</v>
      </c>
      <c r="D20" s="4">
        <f t="shared" si="1"/>
        <v>-11.36</v>
      </c>
      <c r="E20" s="1">
        <v>104</v>
      </c>
      <c r="I20" s="2">
        <f t="shared" si="2"/>
        <v>0</v>
      </c>
      <c r="J20" s="2">
        <v>35.66</v>
      </c>
      <c r="K20" s="2">
        <f t="shared" si="3"/>
        <v>0</v>
      </c>
      <c r="L20" s="1">
        <v>15</v>
      </c>
      <c r="M20" s="1">
        <v>1</v>
      </c>
      <c r="P20" s="2">
        <f t="shared" si="4"/>
        <v>0</v>
      </c>
      <c r="Q20" s="2">
        <v>36.13</v>
      </c>
      <c r="R20" s="2">
        <f t="shared" si="5"/>
        <v>5</v>
      </c>
      <c r="S20" s="1">
        <v>17</v>
      </c>
      <c r="T20" s="2">
        <f t="shared" si="6"/>
        <v>5</v>
      </c>
      <c r="U20" s="2">
        <f t="shared" si="7"/>
        <v>71.78999999999999</v>
      </c>
      <c r="V20" s="1">
        <v>16</v>
      </c>
    </row>
    <row r="21" spans="1:22" ht="12.75">
      <c r="A21" s="1" t="s">
        <v>91</v>
      </c>
      <c r="B21" s="1" t="s">
        <v>141</v>
      </c>
      <c r="C21" s="4">
        <f t="shared" si="0"/>
        <v>-5</v>
      </c>
      <c r="D21" s="4">
        <f t="shared" si="1"/>
        <v>-11.619999999999997</v>
      </c>
      <c r="E21" s="1">
        <v>131</v>
      </c>
      <c r="F21" s="1">
        <v>1</v>
      </c>
      <c r="I21" s="2">
        <f t="shared" si="2"/>
        <v>0</v>
      </c>
      <c r="J21" s="2">
        <v>35.5</v>
      </c>
      <c r="K21" s="2">
        <f t="shared" si="3"/>
        <v>5</v>
      </c>
      <c r="L21" s="1">
        <v>23</v>
      </c>
      <c r="P21" s="2">
        <f t="shared" si="4"/>
        <v>0</v>
      </c>
      <c r="Q21" s="2">
        <v>36.55</v>
      </c>
      <c r="R21" s="2">
        <f t="shared" si="5"/>
        <v>0</v>
      </c>
      <c r="S21" s="1">
        <v>14</v>
      </c>
      <c r="T21" s="2">
        <f t="shared" si="6"/>
        <v>5</v>
      </c>
      <c r="U21" s="2">
        <f t="shared" si="7"/>
        <v>72.05</v>
      </c>
      <c r="V21" s="1">
        <v>17</v>
      </c>
    </row>
    <row r="22" spans="1:22" ht="12.75">
      <c r="A22" s="1" t="s">
        <v>68</v>
      </c>
      <c r="B22" s="1" t="s">
        <v>138</v>
      </c>
      <c r="C22" s="4">
        <f t="shared" si="0"/>
        <v>-13.299999999999997</v>
      </c>
      <c r="D22" s="4">
        <f t="shared" si="1"/>
        <v>-19.65</v>
      </c>
      <c r="E22" s="1">
        <v>126</v>
      </c>
      <c r="I22" s="2">
        <f t="shared" si="2"/>
        <v>0</v>
      </c>
      <c r="J22" s="2">
        <v>34.78</v>
      </c>
      <c r="K22" s="2">
        <f t="shared" si="3"/>
        <v>0</v>
      </c>
      <c r="L22" s="1">
        <v>14</v>
      </c>
      <c r="N22" s="1">
        <v>1</v>
      </c>
      <c r="P22" s="2">
        <f t="shared" si="4"/>
        <v>8.299999999999997</v>
      </c>
      <c r="Q22" s="2">
        <v>45.3</v>
      </c>
      <c r="R22" s="2">
        <f t="shared" si="5"/>
        <v>13.299999999999997</v>
      </c>
      <c r="S22" s="1">
        <v>20</v>
      </c>
      <c r="T22" s="2">
        <f t="shared" si="6"/>
        <v>13.299999999999997</v>
      </c>
      <c r="U22" s="2">
        <f t="shared" si="7"/>
        <v>80.08</v>
      </c>
      <c r="V22" s="1">
        <v>18</v>
      </c>
    </row>
    <row r="23" spans="1:22" ht="12.75">
      <c r="A23" s="1" t="s">
        <v>57</v>
      </c>
      <c r="B23" s="1" t="s">
        <v>118</v>
      </c>
      <c r="C23" s="4">
        <f t="shared" si="0"/>
        <v>-16.560000000000002</v>
      </c>
      <c r="D23" s="4">
        <f t="shared" si="1"/>
        <v>-27.130000000000003</v>
      </c>
      <c r="E23" s="1">
        <v>101</v>
      </c>
      <c r="G23" s="1">
        <v>1</v>
      </c>
      <c r="I23" s="2">
        <f t="shared" si="2"/>
        <v>0.03999999999999915</v>
      </c>
      <c r="J23" s="3">
        <v>44.04</v>
      </c>
      <c r="K23" s="2">
        <f t="shared" si="3"/>
        <v>5.039999999999999</v>
      </c>
      <c r="L23" s="1">
        <v>27</v>
      </c>
      <c r="M23" s="1">
        <v>1</v>
      </c>
      <c r="P23" s="2">
        <f t="shared" si="4"/>
        <v>6.520000000000003</v>
      </c>
      <c r="Q23" s="2">
        <v>43.52</v>
      </c>
      <c r="R23" s="2">
        <f t="shared" si="5"/>
        <v>11.520000000000003</v>
      </c>
      <c r="S23" s="1">
        <v>19</v>
      </c>
      <c r="T23" s="2">
        <f t="shared" si="6"/>
        <v>16.560000000000002</v>
      </c>
      <c r="U23" s="2">
        <f t="shared" si="7"/>
        <v>87.56</v>
      </c>
      <c r="V23" s="1">
        <v>19</v>
      </c>
    </row>
    <row r="24" spans="1:22" ht="12.75">
      <c r="A24" s="1" t="s">
        <v>62</v>
      </c>
      <c r="B24" s="1" t="s">
        <v>125</v>
      </c>
      <c r="C24" s="4">
        <f t="shared" si="0"/>
        <v>-19.770000000000003</v>
      </c>
      <c r="D24" s="4">
        <f t="shared" si="1"/>
        <v>-22.740000000000002</v>
      </c>
      <c r="E24" s="1">
        <v>109</v>
      </c>
      <c r="G24" s="1">
        <v>1</v>
      </c>
      <c r="I24" s="2">
        <f t="shared" si="2"/>
        <v>0</v>
      </c>
      <c r="J24" s="2">
        <v>41.4</v>
      </c>
      <c r="K24" s="2">
        <f t="shared" si="3"/>
        <v>5</v>
      </c>
      <c r="L24" s="1">
        <v>25</v>
      </c>
      <c r="M24" s="1">
        <v>2</v>
      </c>
      <c r="P24" s="2">
        <f t="shared" si="4"/>
        <v>4.770000000000003</v>
      </c>
      <c r="Q24" s="3">
        <v>41.77</v>
      </c>
      <c r="R24" s="2">
        <f t="shared" si="5"/>
        <v>14.770000000000003</v>
      </c>
      <c r="S24" s="1">
        <v>21</v>
      </c>
      <c r="T24" s="2">
        <f t="shared" si="6"/>
        <v>19.770000000000003</v>
      </c>
      <c r="U24" s="2">
        <f t="shared" si="7"/>
        <v>83.17</v>
      </c>
      <c r="V24" s="1">
        <v>20</v>
      </c>
    </row>
    <row r="25" spans="1:22" ht="12.75">
      <c r="A25" s="1" t="s">
        <v>79</v>
      </c>
      <c r="B25" s="1" t="s">
        <v>29</v>
      </c>
      <c r="C25" s="4">
        <f t="shared" si="0"/>
        <v>-50</v>
      </c>
      <c r="D25" s="4">
        <f t="shared" si="1"/>
        <v>29.23</v>
      </c>
      <c r="E25" s="1">
        <v>132</v>
      </c>
      <c r="I25" s="2">
        <f t="shared" si="2"/>
        <v>0</v>
      </c>
      <c r="J25" s="2">
        <v>31.2</v>
      </c>
      <c r="K25" s="2">
        <f t="shared" si="3"/>
        <v>0</v>
      </c>
      <c r="L25" s="1">
        <v>4</v>
      </c>
      <c r="O25" s="1">
        <v>1</v>
      </c>
      <c r="P25" s="2">
        <f t="shared" si="4"/>
        <v>0</v>
      </c>
      <c r="R25" s="2">
        <f t="shared" si="5"/>
        <v>50</v>
      </c>
      <c r="S25" s="1">
        <v>30</v>
      </c>
      <c r="T25" s="2">
        <f t="shared" si="6"/>
        <v>50</v>
      </c>
      <c r="U25" s="2">
        <f t="shared" si="7"/>
        <v>31.2</v>
      </c>
      <c r="V25" s="1">
        <v>21</v>
      </c>
    </row>
    <row r="26" spans="1:22" ht="12.75">
      <c r="A26" s="1" t="s">
        <v>68</v>
      </c>
      <c r="B26" s="1" t="s">
        <v>123</v>
      </c>
      <c r="C26" s="4">
        <f t="shared" si="0"/>
        <v>-50</v>
      </c>
      <c r="D26" s="4">
        <f t="shared" si="1"/>
        <v>27.53</v>
      </c>
      <c r="E26" s="1">
        <v>106</v>
      </c>
      <c r="I26" s="2">
        <f t="shared" si="2"/>
        <v>0</v>
      </c>
      <c r="J26" s="2">
        <v>32.9</v>
      </c>
      <c r="K26" s="2">
        <f t="shared" si="3"/>
        <v>0</v>
      </c>
      <c r="L26" s="1">
        <v>11</v>
      </c>
      <c r="O26" s="1">
        <v>1</v>
      </c>
      <c r="P26" s="2">
        <f t="shared" si="4"/>
        <v>0</v>
      </c>
      <c r="Q26" s="3"/>
      <c r="R26" s="2">
        <f t="shared" si="5"/>
        <v>50</v>
      </c>
      <c r="S26" s="1">
        <v>24</v>
      </c>
      <c r="T26" s="2">
        <f t="shared" si="6"/>
        <v>50</v>
      </c>
      <c r="U26" s="2">
        <f t="shared" si="7"/>
        <v>32.9</v>
      </c>
      <c r="V26" s="1">
        <v>22</v>
      </c>
    </row>
    <row r="27" spans="1:22" ht="12.75">
      <c r="A27" s="1" t="s">
        <v>79</v>
      </c>
      <c r="B27" s="1" t="s">
        <v>119</v>
      </c>
      <c r="C27" s="4">
        <f t="shared" si="0"/>
        <v>-50</v>
      </c>
      <c r="D27" s="4">
        <f t="shared" si="1"/>
        <v>23.659999999999997</v>
      </c>
      <c r="E27" s="1">
        <v>102</v>
      </c>
      <c r="I27" s="2">
        <f t="shared" si="2"/>
        <v>0</v>
      </c>
      <c r="J27" s="2">
        <v>36.77</v>
      </c>
      <c r="K27" s="2">
        <f t="shared" si="3"/>
        <v>0</v>
      </c>
      <c r="L27" s="1">
        <v>16</v>
      </c>
      <c r="O27" s="1">
        <v>1</v>
      </c>
      <c r="P27" s="2">
        <f t="shared" si="4"/>
        <v>0</v>
      </c>
      <c r="R27" s="2">
        <f t="shared" si="5"/>
        <v>50</v>
      </c>
      <c r="S27" s="1">
        <v>23</v>
      </c>
      <c r="T27" s="2">
        <f t="shared" si="6"/>
        <v>50</v>
      </c>
      <c r="U27" s="2">
        <f t="shared" si="7"/>
        <v>36.77</v>
      </c>
      <c r="V27" s="1">
        <v>23</v>
      </c>
    </row>
    <row r="28" spans="1:22" ht="12.75">
      <c r="A28" s="1" t="s">
        <v>73</v>
      </c>
      <c r="B28" s="1" t="s">
        <v>133</v>
      </c>
      <c r="C28" s="4">
        <f t="shared" si="0"/>
        <v>-50</v>
      </c>
      <c r="D28" s="4">
        <f t="shared" si="1"/>
        <v>23.060000000000002</v>
      </c>
      <c r="E28" s="1">
        <v>118</v>
      </c>
      <c r="I28" s="2">
        <f t="shared" si="2"/>
        <v>0</v>
      </c>
      <c r="J28" s="3">
        <v>37.37</v>
      </c>
      <c r="K28" s="2">
        <f t="shared" si="3"/>
        <v>0</v>
      </c>
      <c r="L28" s="1">
        <v>17</v>
      </c>
      <c r="O28" s="1">
        <v>1</v>
      </c>
      <c r="P28" s="2">
        <f t="shared" si="4"/>
        <v>0</v>
      </c>
      <c r="R28" s="2">
        <f t="shared" si="5"/>
        <v>50</v>
      </c>
      <c r="S28" s="1">
        <v>28</v>
      </c>
      <c r="T28" s="2">
        <f t="shared" si="6"/>
        <v>50</v>
      </c>
      <c r="U28" s="2">
        <f t="shared" si="7"/>
        <v>37.37</v>
      </c>
      <c r="V28" s="1">
        <v>24</v>
      </c>
    </row>
    <row r="29" spans="1:22" ht="12.75">
      <c r="A29" s="1" t="s">
        <v>57</v>
      </c>
      <c r="B29" s="1" t="s">
        <v>129</v>
      </c>
      <c r="C29" s="4">
        <f t="shared" si="0"/>
        <v>-50.58</v>
      </c>
      <c r="D29" s="4">
        <f t="shared" si="1"/>
        <v>15.850000000000001</v>
      </c>
      <c r="E29" s="1">
        <v>113</v>
      </c>
      <c r="I29" s="2">
        <f t="shared" si="2"/>
        <v>0.5799999999999983</v>
      </c>
      <c r="J29" s="2">
        <v>44.58</v>
      </c>
      <c r="K29" s="2">
        <f t="shared" si="3"/>
        <v>0.5799999999999983</v>
      </c>
      <c r="L29" s="1">
        <v>18</v>
      </c>
      <c r="O29" s="1">
        <v>1</v>
      </c>
      <c r="P29" s="2">
        <f t="shared" si="4"/>
        <v>0</v>
      </c>
      <c r="R29" s="2">
        <f t="shared" si="5"/>
        <v>50</v>
      </c>
      <c r="S29" s="1">
        <v>27</v>
      </c>
      <c r="T29" s="2">
        <f t="shared" si="6"/>
        <v>50.58</v>
      </c>
      <c r="U29" s="2">
        <f t="shared" si="7"/>
        <v>44.58</v>
      </c>
      <c r="V29" s="1">
        <v>25</v>
      </c>
    </row>
    <row r="30" spans="1:22" ht="12.75">
      <c r="A30" s="1" t="s">
        <v>57</v>
      </c>
      <c r="B30" s="1" t="s">
        <v>134</v>
      </c>
      <c r="C30" s="4">
        <f t="shared" si="0"/>
        <v>-55</v>
      </c>
      <c r="D30" s="4">
        <f t="shared" si="1"/>
        <v>20.57</v>
      </c>
      <c r="E30" s="1">
        <v>121</v>
      </c>
      <c r="G30" s="1">
        <v>1</v>
      </c>
      <c r="I30" s="2">
        <f t="shared" si="2"/>
        <v>0</v>
      </c>
      <c r="J30" s="2">
        <v>39.86</v>
      </c>
      <c r="K30" s="2">
        <f t="shared" si="3"/>
        <v>5</v>
      </c>
      <c r="L30" s="1">
        <v>24</v>
      </c>
      <c r="O30" s="1">
        <v>1</v>
      </c>
      <c r="P30" s="2">
        <f t="shared" si="4"/>
        <v>0</v>
      </c>
      <c r="R30" s="2">
        <f t="shared" si="5"/>
        <v>50</v>
      </c>
      <c r="S30" s="1">
        <v>29</v>
      </c>
      <c r="T30" s="2">
        <f t="shared" si="6"/>
        <v>55</v>
      </c>
      <c r="U30" s="2">
        <f t="shared" si="7"/>
        <v>39.86</v>
      </c>
      <c r="V30" s="1">
        <v>26</v>
      </c>
    </row>
    <row r="31" spans="1:22" ht="12.75">
      <c r="A31" s="1" t="s">
        <v>57</v>
      </c>
      <c r="B31" s="1" t="s">
        <v>126</v>
      </c>
      <c r="C31" s="4">
        <f t="shared" si="0"/>
        <v>-55</v>
      </c>
      <c r="D31" s="4">
        <f t="shared" si="1"/>
        <v>18.67</v>
      </c>
      <c r="E31" s="1">
        <v>110</v>
      </c>
      <c r="G31" s="1">
        <v>1</v>
      </c>
      <c r="I31" s="2">
        <f t="shared" si="2"/>
        <v>0</v>
      </c>
      <c r="J31" s="2">
        <v>41.76</v>
      </c>
      <c r="K31" s="2">
        <f t="shared" si="3"/>
        <v>5</v>
      </c>
      <c r="L31" s="1">
        <v>26</v>
      </c>
      <c r="O31" s="1">
        <v>1</v>
      </c>
      <c r="P31" s="2">
        <f t="shared" si="4"/>
        <v>0</v>
      </c>
      <c r="R31" s="2">
        <f t="shared" si="5"/>
        <v>50</v>
      </c>
      <c r="S31" s="1">
        <v>25</v>
      </c>
      <c r="T31" s="2">
        <f t="shared" si="6"/>
        <v>55</v>
      </c>
      <c r="U31" s="2">
        <f t="shared" si="7"/>
        <v>41.76</v>
      </c>
      <c r="V31" s="1">
        <v>27</v>
      </c>
    </row>
    <row r="32" spans="1:22" ht="12.75">
      <c r="A32" s="1" t="s">
        <v>52</v>
      </c>
      <c r="B32" s="1" t="s">
        <v>137</v>
      </c>
      <c r="C32" s="4">
        <f t="shared" si="0"/>
        <v>-60</v>
      </c>
      <c r="D32" s="4">
        <f t="shared" si="1"/>
        <v>25.82</v>
      </c>
      <c r="E32" s="1">
        <v>125</v>
      </c>
      <c r="H32" s="1">
        <v>1</v>
      </c>
      <c r="I32" s="2">
        <f t="shared" si="2"/>
        <v>0</v>
      </c>
      <c r="K32" s="2">
        <f t="shared" si="3"/>
        <v>50</v>
      </c>
      <c r="L32" s="1">
        <v>29</v>
      </c>
      <c r="M32" s="1">
        <v>2</v>
      </c>
      <c r="P32" s="2">
        <f t="shared" si="4"/>
        <v>0</v>
      </c>
      <c r="Q32" s="2">
        <v>34.61</v>
      </c>
      <c r="R32" s="2">
        <f t="shared" si="5"/>
        <v>10</v>
      </c>
      <c r="S32" s="1">
        <v>18</v>
      </c>
      <c r="T32" s="2">
        <f t="shared" si="6"/>
        <v>60</v>
      </c>
      <c r="U32" s="2">
        <f t="shared" si="7"/>
        <v>34.61</v>
      </c>
      <c r="V32" s="1">
        <v>28</v>
      </c>
    </row>
    <row r="33" spans="1:22" ht="12.75">
      <c r="A33" s="1" t="s">
        <v>57</v>
      </c>
      <c r="B33" s="1" t="s">
        <v>128</v>
      </c>
      <c r="C33" s="4">
        <f t="shared" si="0"/>
        <v>-60</v>
      </c>
      <c r="D33" s="4">
        <f t="shared" si="1"/>
        <v>18.259999999999998</v>
      </c>
      <c r="E33" s="1">
        <v>112</v>
      </c>
      <c r="F33" s="1">
        <v>2</v>
      </c>
      <c r="I33" s="2">
        <f t="shared" si="2"/>
        <v>0</v>
      </c>
      <c r="J33" s="2">
        <v>42.17</v>
      </c>
      <c r="K33" s="2">
        <f t="shared" si="3"/>
        <v>10</v>
      </c>
      <c r="L33" s="1">
        <v>28</v>
      </c>
      <c r="O33" s="1">
        <v>1</v>
      </c>
      <c r="P33" s="2">
        <f t="shared" si="4"/>
        <v>0</v>
      </c>
      <c r="R33" s="2">
        <f t="shared" si="5"/>
        <v>50</v>
      </c>
      <c r="S33" s="1">
        <v>26</v>
      </c>
      <c r="T33" s="2">
        <f t="shared" si="6"/>
        <v>60</v>
      </c>
      <c r="U33" s="2">
        <f t="shared" si="7"/>
        <v>42.17</v>
      </c>
      <c r="V33" s="1">
        <v>29</v>
      </c>
    </row>
    <row r="34" spans="1:22" ht="12.75">
      <c r="A34" s="1" t="s">
        <v>51</v>
      </c>
      <c r="B34" s="1" t="s">
        <v>28</v>
      </c>
      <c r="C34" s="4">
        <f t="shared" si="0"/>
        <v>-68.50999999999999</v>
      </c>
      <c r="D34" s="4">
        <f t="shared" si="1"/>
        <v>19.92</v>
      </c>
      <c r="E34" s="1">
        <v>129</v>
      </c>
      <c r="H34" s="1">
        <v>1</v>
      </c>
      <c r="I34" s="2">
        <f t="shared" si="2"/>
        <v>0</v>
      </c>
      <c r="K34" s="2">
        <f t="shared" si="3"/>
        <v>50</v>
      </c>
      <c r="L34" s="1">
        <v>30</v>
      </c>
      <c r="M34" s="1">
        <v>2</v>
      </c>
      <c r="N34" s="1">
        <v>1</v>
      </c>
      <c r="P34" s="2">
        <f t="shared" si="4"/>
        <v>3.509999999999998</v>
      </c>
      <c r="Q34" s="2">
        <v>40.51</v>
      </c>
      <c r="R34" s="2">
        <f t="shared" si="5"/>
        <v>18.509999999999998</v>
      </c>
      <c r="S34" s="1">
        <v>22</v>
      </c>
      <c r="T34" s="2">
        <f t="shared" si="6"/>
        <v>68.50999999999999</v>
      </c>
      <c r="U34" s="2">
        <f t="shared" si="7"/>
        <v>40.51</v>
      </c>
      <c r="V34" s="1">
        <v>30</v>
      </c>
    </row>
  </sheetData>
  <mergeCells count="4">
    <mergeCell ref="F1:K2"/>
    <mergeCell ref="M1:R2"/>
    <mergeCell ref="T1:U2"/>
    <mergeCell ref="T3:U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M26" sqref="M26"/>
    </sheetView>
  </sheetViews>
  <sheetFormatPr defaultColWidth="9.140625" defaultRowHeight="12.75"/>
  <cols>
    <col min="1" max="1" width="4.7109375" style="1" bestFit="1" customWidth="1"/>
    <col min="2" max="2" width="22.57421875" style="1" bestFit="1" customWidth="1"/>
    <col min="3" max="4" width="9.140625" style="1" customWidth="1"/>
    <col min="5" max="5" width="4.421875" style="1" bestFit="1" customWidth="1"/>
    <col min="6" max="6" width="2.140625" style="1" customWidth="1"/>
    <col min="7" max="8" width="2.8515625" style="1" customWidth="1"/>
    <col min="9" max="9" width="9.28125" style="2" customWidth="1"/>
    <col min="10" max="10" width="7.28125" style="2" customWidth="1"/>
    <col min="11" max="11" width="9.140625" style="1" customWidth="1"/>
    <col min="12" max="12" width="6.28125" style="1" customWidth="1"/>
    <col min="13" max="13" width="2.140625" style="1" customWidth="1"/>
    <col min="14" max="15" width="2.8515625" style="1" customWidth="1"/>
    <col min="16" max="16" width="5.7109375" style="2" customWidth="1"/>
    <col min="17" max="17" width="7.28125" style="2" customWidth="1"/>
    <col min="18" max="18" width="9.7109375" style="2" customWidth="1"/>
    <col min="19" max="19" width="6.28125" style="1" customWidth="1"/>
    <col min="20" max="20" width="9.28125" style="2" customWidth="1"/>
    <col min="21" max="21" width="9.140625" style="1" customWidth="1"/>
    <col min="22" max="22" width="6.28125" style="1" customWidth="1"/>
    <col min="23" max="16384" width="9.140625" style="1" customWidth="1"/>
  </cols>
  <sheetData>
    <row r="1" spans="3:21" ht="12.75">
      <c r="C1" s="1" t="s">
        <v>14</v>
      </c>
      <c r="D1" s="1" t="s">
        <v>14</v>
      </c>
      <c r="F1" s="29" t="s">
        <v>47</v>
      </c>
      <c r="G1" s="29"/>
      <c r="H1" s="29"/>
      <c r="I1" s="29"/>
      <c r="J1" s="29"/>
      <c r="K1" s="29"/>
      <c r="M1" s="29" t="s">
        <v>191</v>
      </c>
      <c r="N1" s="29"/>
      <c r="O1" s="29"/>
      <c r="P1" s="29"/>
      <c r="Q1" s="29"/>
      <c r="R1" s="29"/>
      <c r="T1" s="30" t="s">
        <v>11</v>
      </c>
      <c r="U1" s="30"/>
    </row>
    <row r="2" spans="3:21" ht="12.75">
      <c r="C2" s="1" t="s">
        <v>18</v>
      </c>
      <c r="D2" s="1" t="s">
        <v>13</v>
      </c>
      <c r="F2" s="29"/>
      <c r="G2" s="29"/>
      <c r="H2" s="29"/>
      <c r="I2" s="29"/>
      <c r="J2" s="29"/>
      <c r="K2" s="29"/>
      <c r="M2" s="29"/>
      <c r="N2" s="29"/>
      <c r="O2" s="29"/>
      <c r="P2" s="29"/>
      <c r="Q2" s="29"/>
      <c r="R2" s="29"/>
      <c r="T2" s="30"/>
      <c r="U2" s="30"/>
    </row>
    <row r="3" spans="3:22" ht="12.75">
      <c r="C3" s="2">
        <v>0</v>
      </c>
      <c r="D3" s="2">
        <v>66.08</v>
      </c>
      <c r="I3" s="2" t="s">
        <v>6</v>
      </c>
      <c r="J3" s="2">
        <v>44</v>
      </c>
      <c r="K3" s="1" t="s">
        <v>172</v>
      </c>
      <c r="P3" s="2" t="s">
        <v>6</v>
      </c>
      <c r="Q3" s="2">
        <v>37</v>
      </c>
      <c r="T3" s="30"/>
      <c r="U3" s="30"/>
      <c r="V3" s="1" t="s">
        <v>10</v>
      </c>
    </row>
    <row r="4" spans="2:21" ht="12.75">
      <c r="B4" s="1" t="s">
        <v>1</v>
      </c>
      <c r="E4" s="1" t="s">
        <v>0</v>
      </c>
      <c r="F4" s="1" t="s">
        <v>2</v>
      </c>
      <c r="G4" s="1" t="s">
        <v>3</v>
      </c>
      <c r="H4" s="1" t="s">
        <v>9</v>
      </c>
      <c r="I4" s="2" t="s">
        <v>4</v>
      </c>
      <c r="J4" s="2" t="s">
        <v>5</v>
      </c>
      <c r="K4" s="1" t="s">
        <v>7</v>
      </c>
      <c r="L4" s="1" t="s">
        <v>10</v>
      </c>
      <c r="M4" s="1" t="s">
        <v>2</v>
      </c>
      <c r="N4" s="1" t="s">
        <v>3</v>
      </c>
      <c r="O4" s="1" t="s">
        <v>9</v>
      </c>
      <c r="P4" s="2" t="s">
        <v>4</v>
      </c>
      <c r="Q4" s="2" t="s">
        <v>5</v>
      </c>
      <c r="R4" s="2" t="s">
        <v>7</v>
      </c>
      <c r="S4" s="1" t="s">
        <v>10</v>
      </c>
      <c r="T4" s="2" t="s">
        <v>7</v>
      </c>
      <c r="U4" s="1" t="s">
        <v>8</v>
      </c>
    </row>
    <row r="5" spans="1:22" ht="12.75">
      <c r="A5" s="1" t="s">
        <v>52</v>
      </c>
      <c r="B5" s="1" t="s">
        <v>144</v>
      </c>
      <c r="C5" s="4">
        <f aca="true" t="shared" si="0" ref="C5:C38">$C$3-K5-R5</f>
        <v>0</v>
      </c>
      <c r="D5" s="4">
        <f aca="true" t="shared" si="1" ref="D5:D38">$D$3-$C$3-J5-Q5</f>
        <v>6.789999999999999</v>
      </c>
      <c r="E5" s="1">
        <v>42</v>
      </c>
      <c r="I5" s="2">
        <f>IF(J5&gt;J$3,J5-J$3,0)</f>
        <v>0</v>
      </c>
      <c r="J5" s="3">
        <v>28.79</v>
      </c>
      <c r="K5" s="1">
        <f aca="true" t="shared" si="2" ref="K5:K38">(F5*5)+(G5*5)+I5+(H5*50)</f>
        <v>0</v>
      </c>
      <c r="L5" s="1">
        <v>1</v>
      </c>
      <c r="P5" s="2">
        <f aca="true" t="shared" si="3" ref="P5:P38">IF(Q5&gt;Q$3,Q5-Q$3,0)</f>
        <v>0</v>
      </c>
      <c r="Q5" s="2">
        <v>30.5</v>
      </c>
      <c r="R5" s="2">
        <f aca="true" t="shared" si="4" ref="R5:R38">(M5*5)+(N5*5)+P5+(O5*50)</f>
        <v>0</v>
      </c>
      <c r="S5" s="1">
        <v>1</v>
      </c>
      <c r="T5" s="2">
        <f aca="true" t="shared" si="5" ref="T5:T38">K5+R5</f>
        <v>0</v>
      </c>
      <c r="U5" s="4">
        <f>+Q5+J5</f>
        <v>59.29</v>
      </c>
      <c r="V5" s="1">
        <v>1</v>
      </c>
    </row>
    <row r="6" spans="1:22" ht="12.75">
      <c r="A6" s="1" t="s">
        <v>52</v>
      </c>
      <c r="B6" s="1" t="s">
        <v>167</v>
      </c>
      <c r="C6" s="4">
        <f t="shared" si="0"/>
        <v>0</v>
      </c>
      <c r="D6" s="4">
        <f t="shared" si="1"/>
        <v>5.57</v>
      </c>
      <c r="E6" s="1">
        <v>74</v>
      </c>
      <c r="I6" s="2">
        <f aca="true" t="shared" si="6" ref="I6:I37">IF(J6&gt;J$3,J6-J$3,0)</f>
        <v>0</v>
      </c>
      <c r="J6" s="2">
        <v>29.65</v>
      </c>
      <c r="K6" s="1">
        <f t="shared" si="2"/>
        <v>0</v>
      </c>
      <c r="L6" s="1">
        <v>2</v>
      </c>
      <c r="P6" s="2">
        <f t="shared" si="3"/>
        <v>0</v>
      </c>
      <c r="Q6" s="2">
        <v>30.86</v>
      </c>
      <c r="R6" s="2">
        <f t="shared" si="4"/>
        <v>0</v>
      </c>
      <c r="S6" s="1">
        <v>4</v>
      </c>
      <c r="T6" s="2">
        <f t="shared" si="5"/>
        <v>0</v>
      </c>
      <c r="U6" s="4">
        <f aca="true" t="shared" si="7" ref="U6:U38">+Q6+J6</f>
        <v>60.51</v>
      </c>
      <c r="V6" s="1">
        <v>2</v>
      </c>
    </row>
    <row r="7" spans="1:22" ht="12.75">
      <c r="A7" s="1" t="s">
        <v>52</v>
      </c>
      <c r="B7" s="1" t="s">
        <v>163</v>
      </c>
      <c r="C7" s="4">
        <f t="shared" si="0"/>
        <v>0</v>
      </c>
      <c r="D7" s="4">
        <f t="shared" si="1"/>
        <v>5.309999999999995</v>
      </c>
      <c r="E7" s="1">
        <v>70</v>
      </c>
      <c r="I7" s="2">
        <f t="shared" si="6"/>
        <v>0</v>
      </c>
      <c r="J7" s="2">
        <v>29.92</v>
      </c>
      <c r="K7" s="1">
        <f t="shared" si="2"/>
        <v>0</v>
      </c>
      <c r="L7" s="1">
        <v>3</v>
      </c>
      <c r="P7" s="2">
        <f t="shared" si="3"/>
        <v>0</v>
      </c>
      <c r="Q7" s="2">
        <v>30.85</v>
      </c>
      <c r="R7" s="2">
        <f t="shared" si="4"/>
        <v>0</v>
      </c>
      <c r="S7" s="1">
        <v>3</v>
      </c>
      <c r="T7" s="2">
        <f t="shared" si="5"/>
        <v>0</v>
      </c>
      <c r="U7" s="4">
        <f t="shared" si="7"/>
        <v>60.77</v>
      </c>
      <c r="V7" s="1">
        <v>3</v>
      </c>
    </row>
    <row r="8" spans="1:22" ht="12.75">
      <c r="A8" s="1" t="s">
        <v>68</v>
      </c>
      <c r="B8" s="1" t="s">
        <v>146</v>
      </c>
      <c r="C8" s="4">
        <f t="shared" si="0"/>
        <v>0</v>
      </c>
      <c r="D8" s="4">
        <f t="shared" si="1"/>
        <v>0</v>
      </c>
      <c r="E8" s="1">
        <v>44</v>
      </c>
      <c r="I8" s="2">
        <f>IF(J8&gt;J$3,J8-J$3,0)</f>
        <v>0</v>
      </c>
      <c r="J8" s="2">
        <v>31.19</v>
      </c>
      <c r="K8" s="1">
        <f t="shared" si="2"/>
        <v>0</v>
      </c>
      <c r="L8" s="1">
        <v>7</v>
      </c>
      <c r="P8" s="2">
        <f t="shared" si="3"/>
        <v>0</v>
      </c>
      <c r="Q8" s="2">
        <v>34.89</v>
      </c>
      <c r="R8" s="2">
        <f t="shared" si="4"/>
        <v>0</v>
      </c>
      <c r="S8" s="1">
        <v>13</v>
      </c>
      <c r="T8" s="2">
        <f t="shared" si="5"/>
        <v>0</v>
      </c>
      <c r="U8" s="4">
        <f t="shared" si="7"/>
        <v>66.08</v>
      </c>
      <c r="V8" s="1">
        <v>4</v>
      </c>
    </row>
    <row r="9" spans="1:22" ht="12.75">
      <c r="A9" s="1" t="s">
        <v>52</v>
      </c>
      <c r="B9" s="1" t="s">
        <v>169</v>
      </c>
      <c r="C9" s="4">
        <f t="shared" si="0"/>
        <v>0</v>
      </c>
      <c r="D9" s="4">
        <f t="shared" si="1"/>
        <v>-0.19000000000000483</v>
      </c>
      <c r="E9" s="1">
        <v>78</v>
      </c>
      <c r="I9" s="2">
        <f>IF(J9&gt;J$3,J9-J$3,0)</f>
        <v>0</v>
      </c>
      <c r="J9" s="3">
        <v>30.89</v>
      </c>
      <c r="K9" s="1">
        <f t="shared" si="2"/>
        <v>0</v>
      </c>
      <c r="L9" s="1">
        <v>6</v>
      </c>
      <c r="P9" s="2">
        <f t="shared" si="3"/>
        <v>0</v>
      </c>
      <c r="Q9" s="2">
        <v>35.38</v>
      </c>
      <c r="R9" s="2">
        <f t="shared" si="4"/>
        <v>0</v>
      </c>
      <c r="S9" s="1">
        <v>15</v>
      </c>
      <c r="T9" s="2">
        <f t="shared" si="5"/>
        <v>0</v>
      </c>
      <c r="U9" s="4">
        <f t="shared" si="7"/>
        <v>66.27000000000001</v>
      </c>
      <c r="V9" s="1">
        <v>5</v>
      </c>
    </row>
    <row r="10" spans="1:22" ht="12.75">
      <c r="A10" s="1" t="s">
        <v>91</v>
      </c>
      <c r="B10" s="1" t="s">
        <v>148</v>
      </c>
      <c r="C10" s="4">
        <f t="shared" si="0"/>
        <v>0</v>
      </c>
      <c r="D10" s="4">
        <f t="shared" si="1"/>
        <v>-0.6200000000000045</v>
      </c>
      <c r="E10" s="1">
        <v>47</v>
      </c>
      <c r="I10" s="2">
        <f t="shared" si="6"/>
        <v>0</v>
      </c>
      <c r="J10" s="2">
        <v>33.36</v>
      </c>
      <c r="K10" s="1">
        <f t="shared" si="2"/>
        <v>0</v>
      </c>
      <c r="L10" s="1">
        <v>12</v>
      </c>
      <c r="P10" s="2">
        <f t="shared" si="3"/>
        <v>0</v>
      </c>
      <c r="Q10" s="3">
        <v>33.34</v>
      </c>
      <c r="R10" s="2">
        <f t="shared" si="4"/>
        <v>0</v>
      </c>
      <c r="S10" s="1">
        <v>9</v>
      </c>
      <c r="T10" s="2">
        <f t="shared" si="5"/>
        <v>0</v>
      </c>
      <c r="U10" s="4">
        <f t="shared" si="7"/>
        <v>66.7</v>
      </c>
      <c r="V10" s="1">
        <v>6</v>
      </c>
    </row>
    <row r="11" spans="1:22" ht="12.75">
      <c r="A11" s="1" t="s">
        <v>51</v>
      </c>
      <c r="B11" s="1" t="s">
        <v>158</v>
      </c>
      <c r="C11" s="4">
        <f t="shared" si="0"/>
        <v>0</v>
      </c>
      <c r="D11" s="4">
        <f t="shared" si="1"/>
        <v>-1.1200000000000045</v>
      </c>
      <c r="E11" s="1">
        <v>61</v>
      </c>
      <c r="I11" s="2">
        <f t="shared" si="6"/>
        <v>0</v>
      </c>
      <c r="J11" s="2">
        <v>32.42</v>
      </c>
      <c r="K11" s="1">
        <f t="shared" si="2"/>
        <v>0</v>
      </c>
      <c r="L11" s="1">
        <v>10</v>
      </c>
      <c r="P11" s="2">
        <f t="shared" si="3"/>
        <v>0</v>
      </c>
      <c r="Q11" s="2">
        <v>34.78</v>
      </c>
      <c r="R11" s="2">
        <f t="shared" si="4"/>
        <v>0</v>
      </c>
      <c r="S11" s="1">
        <v>12</v>
      </c>
      <c r="T11" s="2">
        <f t="shared" si="5"/>
        <v>0</v>
      </c>
      <c r="U11" s="4">
        <f t="shared" si="7"/>
        <v>67.2</v>
      </c>
      <c r="V11" s="1">
        <v>7</v>
      </c>
    </row>
    <row r="12" spans="1:22" ht="12.75">
      <c r="A12" s="1" t="s">
        <v>91</v>
      </c>
      <c r="B12" s="1" t="s">
        <v>152</v>
      </c>
      <c r="C12" s="4">
        <f t="shared" si="0"/>
        <v>0</v>
      </c>
      <c r="D12" s="4">
        <f t="shared" si="1"/>
        <v>-1.6900000000000048</v>
      </c>
      <c r="E12" s="1">
        <v>52</v>
      </c>
      <c r="I12" s="2">
        <f t="shared" si="6"/>
        <v>0</v>
      </c>
      <c r="J12" s="2">
        <v>33.93</v>
      </c>
      <c r="K12" s="1">
        <f t="shared" si="2"/>
        <v>0</v>
      </c>
      <c r="L12" s="1">
        <v>13</v>
      </c>
      <c r="P12" s="2">
        <f t="shared" si="3"/>
        <v>0</v>
      </c>
      <c r="Q12" s="2">
        <v>33.84</v>
      </c>
      <c r="R12" s="2">
        <f t="shared" si="4"/>
        <v>0</v>
      </c>
      <c r="S12" s="1">
        <v>11</v>
      </c>
      <c r="T12" s="2">
        <f t="shared" si="5"/>
        <v>0</v>
      </c>
      <c r="U12" s="4">
        <f t="shared" si="7"/>
        <v>67.77000000000001</v>
      </c>
      <c r="V12" s="1">
        <v>8</v>
      </c>
    </row>
    <row r="13" spans="1:22" ht="12.75">
      <c r="A13" s="1" t="s">
        <v>73</v>
      </c>
      <c r="B13" s="1" t="s">
        <v>155</v>
      </c>
      <c r="C13" s="4">
        <f t="shared" si="0"/>
        <v>0</v>
      </c>
      <c r="D13" s="4">
        <f t="shared" si="1"/>
        <v>-5.240000000000002</v>
      </c>
      <c r="E13" s="1">
        <v>56</v>
      </c>
      <c r="I13" s="2">
        <f t="shared" si="6"/>
        <v>0</v>
      </c>
      <c r="J13" s="2">
        <v>35.2</v>
      </c>
      <c r="K13" s="1">
        <f t="shared" si="2"/>
        <v>0</v>
      </c>
      <c r="L13" s="1">
        <v>17</v>
      </c>
      <c r="P13" s="2">
        <f t="shared" si="3"/>
        <v>0</v>
      </c>
      <c r="Q13" s="2">
        <v>36.12</v>
      </c>
      <c r="R13" s="2">
        <f t="shared" si="4"/>
        <v>0</v>
      </c>
      <c r="S13" s="1">
        <v>16</v>
      </c>
      <c r="T13" s="2">
        <f t="shared" si="5"/>
        <v>0</v>
      </c>
      <c r="U13" s="4">
        <f t="shared" si="7"/>
        <v>71.32</v>
      </c>
      <c r="V13" s="1">
        <v>9</v>
      </c>
    </row>
    <row r="14" spans="1:22" ht="12.75">
      <c r="A14" s="1" t="s">
        <v>73</v>
      </c>
      <c r="B14" s="1" t="s">
        <v>162</v>
      </c>
      <c r="C14" s="4">
        <f t="shared" si="0"/>
        <v>-0.490000000000002</v>
      </c>
      <c r="D14" s="4">
        <f t="shared" si="1"/>
        <v>-6.280000000000001</v>
      </c>
      <c r="E14" s="1">
        <v>66</v>
      </c>
      <c r="I14" s="2">
        <f t="shared" si="6"/>
        <v>0</v>
      </c>
      <c r="J14" s="3">
        <v>34.87</v>
      </c>
      <c r="K14" s="1">
        <f t="shared" si="2"/>
        <v>0</v>
      </c>
      <c r="L14" s="1">
        <v>16</v>
      </c>
      <c r="P14" s="2">
        <f t="shared" si="3"/>
        <v>0.490000000000002</v>
      </c>
      <c r="Q14" s="2">
        <v>37.49</v>
      </c>
      <c r="R14" s="2">
        <f t="shared" si="4"/>
        <v>0.490000000000002</v>
      </c>
      <c r="S14" s="1">
        <v>17</v>
      </c>
      <c r="T14" s="2">
        <f t="shared" si="5"/>
        <v>0.490000000000002</v>
      </c>
      <c r="U14" s="4">
        <f t="shared" si="7"/>
        <v>72.36</v>
      </c>
      <c r="V14" s="1">
        <v>10</v>
      </c>
    </row>
    <row r="15" spans="1:22" ht="12.75">
      <c r="A15" s="1" t="s">
        <v>92</v>
      </c>
      <c r="B15" s="1" t="s">
        <v>157</v>
      </c>
      <c r="C15" s="4">
        <f t="shared" si="0"/>
        <v>-0.5300000000000011</v>
      </c>
      <c r="D15" s="4">
        <f t="shared" si="1"/>
        <v>-7.970000000000006</v>
      </c>
      <c r="E15" s="1">
        <v>60</v>
      </c>
      <c r="I15" s="2">
        <f t="shared" si="6"/>
        <v>0</v>
      </c>
      <c r="J15" s="2">
        <v>36.52</v>
      </c>
      <c r="K15" s="1">
        <f t="shared" si="2"/>
        <v>0</v>
      </c>
      <c r="L15" s="1">
        <v>19</v>
      </c>
      <c r="P15" s="2">
        <f t="shared" si="3"/>
        <v>0.5300000000000011</v>
      </c>
      <c r="Q15" s="2">
        <v>37.53</v>
      </c>
      <c r="R15" s="2">
        <f t="shared" si="4"/>
        <v>0.5300000000000011</v>
      </c>
      <c r="S15" s="1">
        <v>18</v>
      </c>
      <c r="T15" s="2">
        <f t="shared" si="5"/>
        <v>0.5300000000000011</v>
      </c>
      <c r="U15" s="4">
        <f t="shared" si="7"/>
        <v>74.05000000000001</v>
      </c>
      <c r="V15" s="1">
        <v>11</v>
      </c>
    </row>
    <row r="16" spans="1:22" ht="12.75">
      <c r="A16" s="1" t="s">
        <v>68</v>
      </c>
      <c r="B16" s="1" t="s">
        <v>166</v>
      </c>
      <c r="C16" s="4">
        <f t="shared" si="0"/>
        <v>-0.6199999999999974</v>
      </c>
      <c r="D16" s="4">
        <f t="shared" si="1"/>
        <v>-11.25</v>
      </c>
      <c r="E16" s="1">
        <v>73</v>
      </c>
      <c r="I16" s="2">
        <f t="shared" si="6"/>
        <v>0</v>
      </c>
      <c r="J16" s="2">
        <v>39.71</v>
      </c>
      <c r="K16" s="1">
        <f t="shared" si="2"/>
        <v>0</v>
      </c>
      <c r="L16" s="1">
        <v>21</v>
      </c>
      <c r="P16" s="2">
        <f t="shared" si="3"/>
        <v>0.6199999999999974</v>
      </c>
      <c r="Q16" s="2">
        <v>37.62</v>
      </c>
      <c r="R16" s="2">
        <f t="shared" si="4"/>
        <v>0.6199999999999974</v>
      </c>
      <c r="S16" s="1">
        <v>19</v>
      </c>
      <c r="T16" s="2">
        <f t="shared" si="5"/>
        <v>0.6199999999999974</v>
      </c>
      <c r="U16" s="4">
        <f t="shared" si="7"/>
        <v>77.33</v>
      </c>
      <c r="V16" s="1">
        <v>12</v>
      </c>
    </row>
    <row r="17" spans="1:22" ht="12.75">
      <c r="A17" s="1" t="s">
        <v>91</v>
      </c>
      <c r="B17" s="1" t="s">
        <v>171</v>
      </c>
      <c r="C17" s="4">
        <f t="shared" si="0"/>
        <v>-1.3699999999999974</v>
      </c>
      <c r="D17" s="4">
        <f t="shared" si="1"/>
        <v>-15.699999999999996</v>
      </c>
      <c r="E17" s="1">
        <v>80</v>
      </c>
      <c r="I17" s="2">
        <f t="shared" si="6"/>
        <v>0</v>
      </c>
      <c r="J17" s="2">
        <v>43.41</v>
      </c>
      <c r="K17" s="1">
        <f t="shared" si="2"/>
        <v>0</v>
      </c>
      <c r="L17" s="1">
        <v>22</v>
      </c>
      <c r="P17" s="2">
        <f t="shared" si="3"/>
        <v>1.3699999999999974</v>
      </c>
      <c r="Q17" s="2">
        <v>38.37</v>
      </c>
      <c r="R17" s="2">
        <f t="shared" si="4"/>
        <v>1.3699999999999974</v>
      </c>
      <c r="S17" s="1">
        <v>20</v>
      </c>
      <c r="T17" s="2">
        <f t="shared" si="5"/>
        <v>1.3699999999999974</v>
      </c>
      <c r="U17" s="4">
        <f t="shared" si="7"/>
        <v>81.78</v>
      </c>
      <c r="V17" s="1">
        <v>13</v>
      </c>
    </row>
    <row r="18" spans="1:22" ht="12.75">
      <c r="A18" s="1" t="s">
        <v>73</v>
      </c>
      <c r="B18" s="1" t="s">
        <v>160</v>
      </c>
      <c r="C18" s="4">
        <f t="shared" si="0"/>
        <v>-5</v>
      </c>
      <c r="D18" s="4">
        <f t="shared" si="1"/>
        <v>3.4200000000000017</v>
      </c>
      <c r="E18" s="1">
        <v>63</v>
      </c>
      <c r="I18" s="2">
        <f t="shared" si="6"/>
        <v>0</v>
      </c>
      <c r="J18" s="2">
        <v>30.27</v>
      </c>
      <c r="K18" s="1">
        <f t="shared" si="2"/>
        <v>0</v>
      </c>
      <c r="L18" s="1">
        <v>4</v>
      </c>
      <c r="M18" s="1">
        <v>1</v>
      </c>
      <c r="P18" s="2">
        <f t="shared" si="3"/>
        <v>0</v>
      </c>
      <c r="Q18" s="2">
        <v>32.39</v>
      </c>
      <c r="R18" s="2">
        <f t="shared" si="4"/>
        <v>5</v>
      </c>
      <c r="S18" s="1">
        <v>22</v>
      </c>
      <c r="T18" s="2">
        <f t="shared" si="5"/>
        <v>5</v>
      </c>
      <c r="U18" s="4">
        <f t="shared" si="7"/>
        <v>62.66</v>
      </c>
      <c r="V18" s="1">
        <v>14</v>
      </c>
    </row>
    <row r="19" spans="1:22" ht="12.75">
      <c r="A19" s="1" t="s">
        <v>52</v>
      </c>
      <c r="B19" s="1" t="s">
        <v>161</v>
      </c>
      <c r="C19" s="4">
        <f t="shared" si="0"/>
        <v>-5</v>
      </c>
      <c r="D19" s="4">
        <f t="shared" si="1"/>
        <v>3.3500000000000014</v>
      </c>
      <c r="E19" s="1">
        <v>64</v>
      </c>
      <c r="F19" s="1">
        <v>1</v>
      </c>
      <c r="I19" s="2">
        <f t="shared" si="6"/>
        <v>0</v>
      </c>
      <c r="J19" s="2">
        <v>31.15</v>
      </c>
      <c r="K19" s="1">
        <f t="shared" si="2"/>
        <v>5</v>
      </c>
      <c r="L19" s="1">
        <v>23</v>
      </c>
      <c r="P19" s="2">
        <f t="shared" si="3"/>
        <v>0</v>
      </c>
      <c r="Q19" s="2">
        <v>31.58</v>
      </c>
      <c r="R19" s="2">
        <f t="shared" si="4"/>
        <v>0</v>
      </c>
      <c r="S19" s="1">
        <v>7</v>
      </c>
      <c r="T19" s="2">
        <f t="shared" si="5"/>
        <v>5</v>
      </c>
      <c r="U19" s="4">
        <f t="shared" si="7"/>
        <v>62.73</v>
      </c>
      <c r="V19" s="1">
        <v>15</v>
      </c>
    </row>
    <row r="20" spans="1:22" ht="12.75">
      <c r="A20" s="1" t="s">
        <v>52</v>
      </c>
      <c r="B20" s="1" t="s">
        <v>145</v>
      </c>
      <c r="C20" s="4">
        <f t="shared" si="0"/>
        <v>-5</v>
      </c>
      <c r="D20" s="4">
        <f t="shared" si="1"/>
        <v>2.5099999999999945</v>
      </c>
      <c r="E20" s="1">
        <v>43</v>
      </c>
      <c r="F20" s="1">
        <v>1</v>
      </c>
      <c r="I20" s="2">
        <f t="shared" si="6"/>
        <v>0</v>
      </c>
      <c r="J20" s="2">
        <v>32.84</v>
      </c>
      <c r="K20" s="1">
        <f t="shared" si="2"/>
        <v>5</v>
      </c>
      <c r="L20" s="1">
        <v>26</v>
      </c>
      <c r="P20" s="2">
        <f t="shared" si="3"/>
        <v>0</v>
      </c>
      <c r="Q20" s="2">
        <v>30.73</v>
      </c>
      <c r="R20" s="2">
        <f t="shared" si="4"/>
        <v>0</v>
      </c>
      <c r="S20" s="1">
        <v>2</v>
      </c>
      <c r="T20" s="2">
        <f t="shared" si="5"/>
        <v>5</v>
      </c>
      <c r="U20" s="4">
        <f t="shared" si="7"/>
        <v>63.57000000000001</v>
      </c>
      <c r="V20" s="1">
        <v>16</v>
      </c>
    </row>
    <row r="21" spans="1:22" ht="12.75">
      <c r="A21" s="1" t="s">
        <v>79</v>
      </c>
      <c r="B21" s="1" t="s">
        <v>33</v>
      </c>
      <c r="C21" s="4">
        <f t="shared" si="0"/>
        <v>-5</v>
      </c>
      <c r="D21" s="4">
        <f t="shared" si="1"/>
        <v>2.219999999999999</v>
      </c>
      <c r="E21" s="1">
        <v>67</v>
      </c>
      <c r="F21" s="1">
        <v>1</v>
      </c>
      <c r="I21" s="2">
        <f t="shared" si="6"/>
        <v>0</v>
      </c>
      <c r="J21" s="2">
        <v>32.58</v>
      </c>
      <c r="K21" s="1">
        <f t="shared" si="2"/>
        <v>5</v>
      </c>
      <c r="L21" s="1">
        <v>25</v>
      </c>
      <c r="P21" s="2">
        <f t="shared" si="3"/>
        <v>0</v>
      </c>
      <c r="Q21" s="2">
        <v>31.28</v>
      </c>
      <c r="R21" s="2">
        <f t="shared" si="4"/>
        <v>0</v>
      </c>
      <c r="S21" s="1">
        <v>6</v>
      </c>
      <c r="T21" s="2">
        <f t="shared" si="5"/>
        <v>5</v>
      </c>
      <c r="U21" s="4">
        <f t="shared" si="7"/>
        <v>63.86</v>
      </c>
      <c r="V21" s="1">
        <v>17</v>
      </c>
    </row>
    <row r="22" spans="1:22" ht="12.75">
      <c r="A22" s="1" t="s">
        <v>52</v>
      </c>
      <c r="B22" s="1" t="s">
        <v>151</v>
      </c>
      <c r="C22" s="4">
        <f t="shared" si="0"/>
        <v>-5</v>
      </c>
      <c r="D22" s="4">
        <f t="shared" si="1"/>
        <v>2.059999999999995</v>
      </c>
      <c r="E22" s="1">
        <v>51</v>
      </c>
      <c r="I22" s="2">
        <f>IF(J22&gt;J$3,J22-J$3,0)</f>
        <v>0</v>
      </c>
      <c r="J22" s="2">
        <v>32.02</v>
      </c>
      <c r="K22" s="1">
        <f t="shared" si="2"/>
        <v>0</v>
      </c>
      <c r="L22" s="1">
        <v>8</v>
      </c>
      <c r="M22" s="1">
        <v>1</v>
      </c>
      <c r="P22" s="2">
        <f t="shared" si="3"/>
        <v>0</v>
      </c>
      <c r="Q22" s="2">
        <v>32</v>
      </c>
      <c r="R22" s="2">
        <f t="shared" si="4"/>
        <v>5</v>
      </c>
      <c r="S22" s="1">
        <v>21</v>
      </c>
      <c r="T22" s="2">
        <f t="shared" si="5"/>
        <v>5</v>
      </c>
      <c r="U22" s="4">
        <f t="shared" si="7"/>
        <v>64.02000000000001</v>
      </c>
      <c r="V22" s="1">
        <v>18</v>
      </c>
    </row>
    <row r="23" spans="1:22" ht="12.75">
      <c r="A23" s="1" t="s">
        <v>68</v>
      </c>
      <c r="B23" s="1" t="s">
        <v>168</v>
      </c>
      <c r="C23" s="4">
        <f t="shared" si="0"/>
        <v>-5</v>
      </c>
      <c r="D23" s="4">
        <f t="shared" si="1"/>
        <v>-2.1600000000000037</v>
      </c>
      <c r="E23" s="1">
        <v>75</v>
      </c>
      <c r="I23" s="2">
        <f t="shared" si="6"/>
        <v>0</v>
      </c>
      <c r="J23" s="2">
        <v>32.81</v>
      </c>
      <c r="K23" s="1">
        <f t="shared" si="2"/>
        <v>0</v>
      </c>
      <c r="L23" s="1">
        <v>11</v>
      </c>
      <c r="M23" s="1">
        <v>1</v>
      </c>
      <c r="P23" s="2">
        <f t="shared" si="3"/>
        <v>0</v>
      </c>
      <c r="Q23" s="2">
        <v>35.43</v>
      </c>
      <c r="R23" s="2">
        <f t="shared" si="4"/>
        <v>5</v>
      </c>
      <c r="S23" s="1">
        <v>24</v>
      </c>
      <c r="T23" s="2">
        <f t="shared" si="5"/>
        <v>5</v>
      </c>
      <c r="U23" s="4">
        <f t="shared" si="7"/>
        <v>68.24000000000001</v>
      </c>
      <c r="V23" s="1">
        <v>19</v>
      </c>
    </row>
    <row r="24" spans="1:22" ht="12.75">
      <c r="A24" s="1" t="s">
        <v>91</v>
      </c>
      <c r="B24" s="1" t="s">
        <v>143</v>
      </c>
      <c r="C24" s="4">
        <f t="shared" si="0"/>
        <v>-5</v>
      </c>
      <c r="D24" s="4">
        <f t="shared" si="1"/>
        <v>-5.910000000000004</v>
      </c>
      <c r="E24" s="1">
        <v>41</v>
      </c>
      <c r="I24" s="2">
        <f t="shared" si="6"/>
        <v>0</v>
      </c>
      <c r="J24" s="3">
        <v>35.7</v>
      </c>
      <c r="K24" s="1">
        <f t="shared" si="2"/>
        <v>0</v>
      </c>
      <c r="L24" s="1">
        <v>18</v>
      </c>
      <c r="M24" s="1">
        <v>1</v>
      </c>
      <c r="P24" s="2">
        <f t="shared" si="3"/>
        <v>0</v>
      </c>
      <c r="Q24" s="2">
        <v>36.29</v>
      </c>
      <c r="R24" s="2">
        <f t="shared" si="4"/>
        <v>5</v>
      </c>
      <c r="S24" s="1">
        <v>25</v>
      </c>
      <c r="T24" s="2">
        <f t="shared" si="5"/>
        <v>5</v>
      </c>
      <c r="U24" s="4">
        <f t="shared" si="7"/>
        <v>71.99000000000001</v>
      </c>
      <c r="V24" s="1">
        <v>20</v>
      </c>
    </row>
    <row r="25" spans="1:22" ht="12.75">
      <c r="A25" s="1" t="s">
        <v>79</v>
      </c>
      <c r="B25" s="1" t="s">
        <v>30</v>
      </c>
      <c r="C25" s="4">
        <f t="shared" si="0"/>
        <v>-5</v>
      </c>
      <c r="D25" s="4">
        <f t="shared" si="1"/>
        <v>-6.3500000000000085</v>
      </c>
      <c r="E25" s="1">
        <v>46</v>
      </c>
      <c r="F25" s="1">
        <v>1</v>
      </c>
      <c r="I25" s="2">
        <f t="shared" si="6"/>
        <v>0</v>
      </c>
      <c r="J25" s="2">
        <v>39.09</v>
      </c>
      <c r="K25" s="1">
        <f t="shared" si="2"/>
        <v>5</v>
      </c>
      <c r="L25" s="1">
        <v>29</v>
      </c>
      <c r="P25" s="2">
        <f t="shared" si="3"/>
        <v>0</v>
      </c>
      <c r="Q25" s="2">
        <v>33.34</v>
      </c>
      <c r="R25" s="2">
        <f t="shared" si="4"/>
        <v>0</v>
      </c>
      <c r="S25" s="1">
        <v>8</v>
      </c>
      <c r="T25" s="2">
        <f t="shared" si="5"/>
        <v>5</v>
      </c>
      <c r="U25" s="4">
        <f t="shared" si="7"/>
        <v>72.43</v>
      </c>
      <c r="V25" s="1">
        <v>21</v>
      </c>
    </row>
    <row r="26" spans="1:22" ht="12.75">
      <c r="A26" s="1" t="s">
        <v>68</v>
      </c>
      <c r="B26" s="1" t="s">
        <v>149</v>
      </c>
      <c r="C26" s="4">
        <f t="shared" si="0"/>
        <v>-5</v>
      </c>
      <c r="D26" s="4">
        <f t="shared" si="1"/>
        <v>-12.799999999999997</v>
      </c>
      <c r="E26" s="1">
        <v>48</v>
      </c>
      <c r="F26" s="1">
        <v>1</v>
      </c>
      <c r="I26" s="2">
        <f t="shared" si="6"/>
        <v>0</v>
      </c>
      <c r="J26" s="2">
        <v>43.73</v>
      </c>
      <c r="K26" s="1">
        <f t="shared" si="2"/>
        <v>5</v>
      </c>
      <c r="L26" s="1">
        <v>31</v>
      </c>
      <c r="P26" s="2">
        <f t="shared" si="3"/>
        <v>0</v>
      </c>
      <c r="Q26" s="3">
        <v>35.15</v>
      </c>
      <c r="R26" s="2">
        <f t="shared" si="4"/>
        <v>0</v>
      </c>
      <c r="S26" s="1">
        <v>14</v>
      </c>
      <c r="T26" s="2">
        <f t="shared" si="5"/>
        <v>5</v>
      </c>
      <c r="U26" s="4">
        <f t="shared" si="7"/>
        <v>78.88</v>
      </c>
      <c r="V26" s="1">
        <v>22</v>
      </c>
    </row>
    <row r="27" spans="1:22" ht="12.75">
      <c r="A27" s="1" t="s">
        <v>91</v>
      </c>
      <c r="B27" s="1" t="s">
        <v>156</v>
      </c>
      <c r="C27" s="4">
        <f t="shared" si="0"/>
        <v>-5.539999999999999</v>
      </c>
      <c r="D27" s="4">
        <f t="shared" si="1"/>
        <v>-5.960000000000001</v>
      </c>
      <c r="E27" s="1">
        <v>59</v>
      </c>
      <c r="I27" s="2">
        <f t="shared" si="6"/>
        <v>0</v>
      </c>
      <c r="J27" s="2">
        <v>34.5</v>
      </c>
      <c r="K27" s="1">
        <f t="shared" si="2"/>
        <v>0</v>
      </c>
      <c r="L27" s="1">
        <v>15</v>
      </c>
      <c r="M27" s="1">
        <v>1</v>
      </c>
      <c r="P27" s="2">
        <f t="shared" si="3"/>
        <v>0.5399999999999991</v>
      </c>
      <c r="Q27" s="2">
        <v>37.54</v>
      </c>
      <c r="R27" s="2">
        <f t="shared" si="4"/>
        <v>5.539999999999999</v>
      </c>
      <c r="S27" s="1">
        <v>27</v>
      </c>
      <c r="T27" s="2">
        <f t="shared" si="5"/>
        <v>5.539999999999999</v>
      </c>
      <c r="U27" s="4">
        <f t="shared" si="7"/>
        <v>72.03999999999999</v>
      </c>
      <c r="V27" s="1">
        <v>23</v>
      </c>
    </row>
    <row r="28" spans="1:22" ht="12.75">
      <c r="A28" s="1" t="s">
        <v>91</v>
      </c>
      <c r="B28" s="1" t="s">
        <v>170</v>
      </c>
      <c r="C28" s="4">
        <f t="shared" si="0"/>
        <v>-8.170000000000002</v>
      </c>
      <c r="D28" s="4">
        <f t="shared" si="1"/>
        <v>-11.060000000000002</v>
      </c>
      <c r="E28" s="1">
        <v>79</v>
      </c>
      <c r="I28" s="2">
        <f t="shared" si="6"/>
        <v>0</v>
      </c>
      <c r="J28" s="2">
        <v>36.97</v>
      </c>
      <c r="K28" s="1">
        <f t="shared" si="2"/>
        <v>0</v>
      </c>
      <c r="L28" s="1">
        <v>20</v>
      </c>
      <c r="N28" s="1">
        <v>1</v>
      </c>
      <c r="P28" s="2">
        <f t="shared" si="3"/>
        <v>3.1700000000000017</v>
      </c>
      <c r="Q28" s="2">
        <v>40.17</v>
      </c>
      <c r="R28" s="2">
        <f t="shared" si="4"/>
        <v>8.170000000000002</v>
      </c>
      <c r="S28" s="1">
        <v>28</v>
      </c>
      <c r="T28" s="2">
        <f t="shared" si="5"/>
        <v>8.170000000000002</v>
      </c>
      <c r="U28" s="4">
        <f t="shared" si="7"/>
        <v>77.14</v>
      </c>
      <c r="V28" s="1">
        <v>24</v>
      </c>
    </row>
    <row r="29" spans="1:22" ht="12.75">
      <c r="A29" s="1" t="s">
        <v>51</v>
      </c>
      <c r="B29" s="1" t="s">
        <v>164</v>
      </c>
      <c r="C29" s="4">
        <f t="shared" si="0"/>
        <v>-10</v>
      </c>
      <c r="D29" s="4">
        <f t="shared" si="1"/>
        <v>0.7099999999999937</v>
      </c>
      <c r="E29" s="1">
        <v>71</v>
      </c>
      <c r="I29" s="2">
        <f t="shared" si="6"/>
        <v>0</v>
      </c>
      <c r="J29" s="2">
        <v>32.34</v>
      </c>
      <c r="K29" s="1">
        <f t="shared" si="2"/>
        <v>0</v>
      </c>
      <c r="L29" s="1">
        <v>9</v>
      </c>
      <c r="M29" s="1">
        <v>2</v>
      </c>
      <c r="P29" s="2">
        <f t="shared" si="3"/>
        <v>0</v>
      </c>
      <c r="Q29" s="2">
        <v>33.03</v>
      </c>
      <c r="R29" s="2">
        <f t="shared" si="4"/>
        <v>10</v>
      </c>
      <c r="S29" s="1">
        <v>29</v>
      </c>
      <c r="T29" s="2">
        <f t="shared" si="5"/>
        <v>10</v>
      </c>
      <c r="U29" s="4">
        <f t="shared" si="7"/>
        <v>65.37</v>
      </c>
      <c r="V29" s="1">
        <v>25</v>
      </c>
    </row>
    <row r="30" spans="1:22" ht="12.75">
      <c r="A30" s="1" t="s">
        <v>62</v>
      </c>
      <c r="B30" s="1" t="s">
        <v>154</v>
      </c>
      <c r="C30" s="4">
        <f t="shared" si="0"/>
        <v>-10</v>
      </c>
      <c r="D30" s="4">
        <f t="shared" si="1"/>
        <v>-6.090000000000003</v>
      </c>
      <c r="E30" s="1">
        <v>54</v>
      </c>
      <c r="G30" s="1">
        <v>1</v>
      </c>
      <c r="I30" s="2">
        <f t="shared" si="6"/>
        <v>0</v>
      </c>
      <c r="J30" s="3">
        <v>37.81</v>
      </c>
      <c r="K30" s="1">
        <f t="shared" si="2"/>
        <v>5</v>
      </c>
      <c r="L30" s="1">
        <v>28</v>
      </c>
      <c r="M30" s="1">
        <v>1</v>
      </c>
      <c r="P30" s="2">
        <f t="shared" si="3"/>
        <v>0</v>
      </c>
      <c r="Q30" s="2">
        <v>34.36</v>
      </c>
      <c r="R30" s="2">
        <f t="shared" si="4"/>
        <v>5</v>
      </c>
      <c r="S30" s="1">
        <v>23</v>
      </c>
      <c r="T30" s="2">
        <f t="shared" si="5"/>
        <v>10</v>
      </c>
      <c r="U30" s="4">
        <f t="shared" si="7"/>
        <v>72.17</v>
      </c>
      <c r="V30" s="1">
        <v>26</v>
      </c>
    </row>
    <row r="31" spans="1:22" ht="12.75">
      <c r="A31" s="1" t="s">
        <v>153</v>
      </c>
      <c r="B31" s="1" t="s">
        <v>32</v>
      </c>
      <c r="C31" s="4">
        <f t="shared" si="0"/>
        <v>-10</v>
      </c>
      <c r="D31" s="4">
        <f t="shared" si="1"/>
        <v>-7.350000000000001</v>
      </c>
      <c r="E31" s="1">
        <v>57</v>
      </c>
      <c r="F31" s="1">
        <v>2</v>
      </c>
      <c r="I31" s="2">
        <f>IF(J31&gt;J$3,J31-J$3,0)</f>
        <v>0</v>
      </c>
      <c r="J31" s="2">
        <v>39.83</v>
      </c>
      <c r="K31" s="1">
        <f t="shared" si="2"/>
        <v>10</v>
      </c>
      <c r="L31" s="1">
        <v>33</v>
      </c>
      <c r="P31" s="2">
        <f t="shared" si="3"/>
        <v>0</v>
      </c>
      <c r="Q31" s="2">
        <v>33.6</v>
      </c>
      <c r="R31" s="2">
        <f t="shared" si="4"/>
        <v>0</v>
      </c>
      <c r="S31" s="1">
        <v>10</v>
      </c>
      <c r="T31" s="2">
        <f t="shared" si="5"/>
        <v>10</v>
      </c>
      <c r="U31" s="4">
        <f t="shared" si="7"/>
        <v>73.43</v>
      </c>
      <c r="V31" s="1">
        <v>27</v>
      </c>
    </row>
    <row r="32" spans="1:22" ht="12.75">
      <c r="A32" s="1" t="s">
        <v>79</v>
      </c>
      <c r="B32" s="1" t="s">
        <v>150</v>
      </c>
      <c r="C32" s="4">
        <f t="shared" si="0"/>
        <v>-10</v>
      </c>
      <c r="D32" s="4">
        <f t="shared" si="1"/>
        <v>-10.810000000000002</v>
      </c>
      <c r="E32" s="1">
        <v>50</v>
      </c>
      <c r="F32" s="1">
        <v>1</v>
      </c>
      <c r="I32" s="2">
        <f t="shared" si="6"/>
        <v>0</v>
      </c>
      <c r="J32" s="2">
        <v>39.95</v>
      </c>
      <c r="K32" s="1">
        <f t="shared" si="2"/>
        <v>5</v>
      </c>
      <c r="L32" s="1">
        <v>30</v>
      </c>
      <c r="M32" s="1">
        <v>1</v>
      </c>
      <c r="P32" s="2">
        <f t="shared" si="3"/>
        <v>0</v>
      </c>
      <c r="Q32" s="2">
        <v>36.94</v>
      </c>
      <c r="R32" s="2">
        <f t="shared" si="4"/>
        <v>5</v>
      </c>
      <c r="S32" s="1">
        <v>26</v>
      </c>
      <c r="T32" s="2">
        <f t="shared" si="5"/>
        <v>10</v>
      </c>
      <c r="U32" s="4">
        <f t="shared" si="7"/>
        <v>76.89</v>
      </c>
      <c r="V32" s="1">
        <v>28</v>
      </c>
    </row>
    <row r="33" spans="1:22" ht="12.75">
      <c r="A33" s="1" t="s">
        <v>51</v>
      </c>
      <c r="B33" s="1" t="s">
        <v>142</v>
      </c>
      <c r="C33" s="4">
        <f t="shared" si="0"/>
        <v>-21.950000000000003</v>
      </c>
      <c r="D33" s="4">
        <f t="shared" si="1"/>
        <v>-5.760000000000005</v>
      </c>
      <c r="E33" s="1">
        <v>40</v>
      </c>
      <c r="F33" s="1">
        <v>1</v>
      </c>
      <c r="I33" s="2">
        <f t="shared" si="6"/>
        <v>0</v>
      </c>
      <c r="J33" s="3">
        <v>32.89</v>
      </c>
      <c r="K33" s="1">
        <f>(F33*5)+(G33*5)+I33+(H33*50)</f>
        <v>5</v>
      </c>
      <c r="L33" s="1">
        <v>27</v>
      </c>
      <c r="M33" s="1">
        <v>2</v>
      </c>
      <c r="N33" s="1">
        <v>1</v>
      </c>
      <c r="P33" s="2">
        <f t="shared" si="3"/>
        <v>1.9500000000000028</v>
      </c>
      <c r="Q33" s="2">
        <v>38.95</v>
      </c>
      <c r="R33" s="2">
        <f>(M33*5)+(N33*5)+P33+(O33*50)</f>
        <v>16.950000000000003</v>
      </c>
      <c r="S33" s="1">
        <v>30</v>
      </c>
      <c r="T33" s="2">
        <f t="shared" si="5"/>
        <v>21.950000000000003</v>
      </c>
      <c r="U33" s="4">
        <f t="shared" si="7"/>
        <v>71.84</v>
      </c>
      <c r="V33" s="1">
        <v>29</v>
      </c>
    </row>
    <row r="34" spans="1:22" ht="12.75">
      <c r="A34" s="1" t="s">
        <v>68</v>
      </c>
      <c r="B34" s="1" t="s">
        <v>165</v>
      </c>
      <c r="C34" s="4">
        <f t="shared" si="0"/>
        <v>-22.229999999999997</v>
      </c>
      <c r="D34" s="4">
        <f t="shared" si="1"/>
        <v>-4.990000000000002</v>
      </c>
      <c r="E34" s="1">
        <v>72</v>
      </c>
      <c r="F34" s="1">
        <v>1</v>
      </c>
      <c r="I34" s="2">
        <f t="shared" si="6"/>
        <v>0</v>
      </c>
      <c r="J34" s="2">
        <v>31.84</v>
      </c>
      <c r="K34" s="1">
        <f t="shared" si="2"/>
        <v>5</v>
      </c>
      <c r="L34" s="1">
        <v>24</v>
      </c>
      <c r="M34" s="1">
        <v>1</v>
      </c>
      <c r="N34" s="1">
        <v>2</v>
      </c>
      <c r="P34" s="2">
        <f t="shared" si="3"/>
        <v>2.229999999999997</v>
      </c>
      <c r="Q34" s="2">
        <v>39.23</v>
      </c>
      <c r="R34" s="2">
        <f t="shared" si="4"/>
        <v>17.229999999999997</v>
      </c>
      <c r="S34" s="1">
        <v>31</v>
      </c>
      <c r="T34" s="2">
        <f t="shared" si="5"/>
        <v>22.229999999999997</v>
      </c>
      <c r="U34" s="4">
        <f t="shared" si="7"/>
        <v>71.07</v>
      </c>
      <c r="V34" s="1">
        <v>30</v>
      </c>
    </row>
    <row r="35" spans="1:22" ht="12.75">
      <c r="A35" s="1" t="s">
        <v>51</v>
      </c>
      <c r="B35" s="1" t="s">
        <v>147</v>
      </c>
      <c r="C35" s="4">
        <f t="shared" si="0"/>
        <v>-50</v>
      </c>
      <c r="D35" s="4">
        <f t="shared" si="1"/>
        <v>35.349999999999994</v>
      </c>
      <c r="E35" s="1">
        <v>45</v>
      </c>
      <c r="I35" s="2">
        <f t="shared" si="6"/>
        <v>0</v>
      </c>
      <c r="J35" s="2">
        <v>30.73</v>
      </c>
      <c r="K35" s="1">
        <f t="shared" si="2"/>
        <v>0</v>
      </c>
      <c r="L35" s="1">
        <v>5</v>
      </c>
      <c r="O35" s="1">
        <v>1</v>
      </c>
      <c r="P35" s="2">
        <f t="shared" si="3"/>
        <v>0</v>
      </c>
      <c r="R35" s="2">
        <f t="shared" si="4"/>
        <v>50</v>
      </c>
      <c r="S35" s="1">
        <v>32</v>
      </c>
      <c r="T35" s="2">
        <f t="shared" si="5"/>
        <v>50</v>
      </c>
      <c r="U35" s="4">
        <f t="shared" si="7"/>
        <v>30.73</v>
      </c>
      <c r="V35" s="1">
        <v>31</v>
      </c>
    </row>
    <row r="36" spans="1:22" ht="12.75">
      <c r="A36" s="1" t="s">
        <v>51</v>
      </c>
      <c r="B36" s="1" t="s">
        <v>31</v>
      </c>
      <c r="C36" s="4">
        <f t="shared" si="0"/>
        <v>-50</v>
      </c>
      <c r="D36" s="4">
        <f t="shared" si="1"/>
        <v>35.019999999999996</v>
      </c>
      <c r="E36" s="1">
        <v>49</v>
      </c>
      <c r="H36" s="1">
        <v>1</v>
      </c>
      <c r="I36" s="2">
        <f t="shared" si="6"/>
        <v>0</v>
      </c>
      <c r="K36" s="1">
        <f t="shared" si="2"/>
        <v>50</v>
      </c>
      <c r="L36" s="1">
        <v>35</v>
      </c>
      <c r="P36" s="2">
        <f t="shared" si="3"/>
        <v>0</v>
      </c>
      <c r="Q36" s="2">
        <v>31.06</v>
      </c>
      <c r="R36" s="2">
        <f t="shared" si="4"/>
        <v>0</v>
      </c>
      <c r="S36" s="1">
        <v>5</v>
      </c>
      <c r="T36" s="2">
        <f t="shared" si="5"/>
        <v>50</v>
      </c>
      <c r="U36" s="4">
        <f t="shared" si="7"/>
        <v>31.06</v>
      </c>
      <c r="V36" s="1">
        <v>32</v>
      </c>
    </row>
    <row r="37" spans="1:22" ht="12.75">
      <c r="A37" s="1" t="s">
        <v>79</v>
      </c>
      <c r="B37" s="1" t="s">
        <v>34</v>
      </c>
      <c r="C37" s="4">
        <f t="shared" si="0"/>
        <v>-50</v>
      </c>
      <c r="D37" s="4">
        <f t="shared" si="1"/>
        <v>31.869999999999997</v>
      </c>
      <c r="E37" s="1">
        <v>77</v>
      </c>
      <c r="I37" s="2">
        <f t="shared" si="6"/>
        <v>0</v>
      </c>
      <c r="J37" s="2">
        <v>34.21</v>
      </c>
      <c r="K37" s="1">
        <f t="shared" si="2"/>
        <v>0</v>
      </c>
      <c r="L37" s="1">
        <v>14</v>
      </c>
      <c r="O37" s="1">
        <v>1</v>
      </c>
      <c r="P37" s="2">
        <f t="shared" si="3"/>
        <v>0</v>
      </c>
      <c r="R37" s="2">
        <f t="shared" si="4"/>
        <v>50</v>
      </c>
      <c r="S37" s="1">
        <v>34</v>
      </c>
      <c r="T37" s="2">
        <f t="shared" si="5"/>
        <v>50</v>
      </c>
      <c r="U37" s="4">
        <f t="shared" si="7"/>
        <v>34.21</v>
      </c>
      <c r="V37" s="1">
        <v>33</v>
      </c>
    </row>
    <row r="38" spans="1:22" ht="12.75">
      <c r="A38" s="1" t="s">
        <v>79</v>
      </c>
      <c r="B38" s="1" t="s">
        <v>159</v>
      </c>
      <c r="C38" s="4">
        <f t="shared" si="0"/>
        <v>-60.63</v>
      </c>
      <c r="D38" s="4">
        <f t="shared" si="1"/>
        <v>11.449999999999996</v>
      </c>
      <c r="E38" s="1">
        <v>62</v>
      </c>
      <c r="I38" s="2">
        <f>IF(J38&gt;J$3,J38-J$3,0)</f>
        <v>10.630000000000003</v>
      </c>
      <c r="J38" s="2">
        <v>54.63</v>
      </c>
      <c r="K38" s="1">
        <f t="shared" si="2"/>
        <v>10.630000000000003</v>
      </c>
      <c r="L38" s="1">
        <v>34</v>
      </c>
      <c r="O38" s="1">
        <v>1</v>
      </c>
      <c r="P38" s="2">
        <f t="shared" si="3"/>
        <v>0</v>
      </c>
      <c r="R38" s="2">
        <f t="shared" si="4"/>
        <v>50</v>
      </c>
      <c r="S38" s="1">
        <v>33</v>
      </c>
      <c r="T38" s="2">
        <f t="shared" si="5"/>
        <v>60.63</v>
      </c>
      <c r="U38" s="4">
        <f t="shared" si="7"/>
        <v>54.63</v>
      </c>
      <c r="V38" s="1">
        <v>34</v>
      </c>
    </row>
  </sheetData>
  <mergeCells count="4">
    <mergeCell ref="T1:U2"/>
    <mergeCell ref="T3:U3"/>
    <mergeCell ref="F1:K2"/>
    <mergeCell ref="M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0"/>
  <sheetViews>
    <sheetView zoomScale="90" zoomScaleNormal="90" workbookViewId="0" topLeftCell="A1">
      <pane ySplit="4" topLeftCell="BM29" activePane="bottomLeft" state="frozen"/>
      <selection pane="topLeft" activeCell="A1" sqref="A1"/>
      <selection pane="bottomLeft" activeCell="X47" sqref="X47"/>
    </sheetView>
  </sheetViews>
  <sheetFormatPr defaultColWidth="9.140625" defaultRowHeight="12.75"/>
  <cols>
    <col min="1" max="1" width="12.421875" style="1" bestFit="1" customWidth="1"/>
    <col min="2" max="2" width="8.28125" style="1" bestFit="1" customWidth="1"/>
    <col min="3" max="3" width="8.8515625" style="1" bestFit="1" customWidth="1"/>
    <col min="4" max="4" width="2.28125" style="1" bestFit="1" customWidth="1"/>
    <col min="5" max="5" width="3.00390625" style="1" bestFit="1" customWidth="1"/>
    <col min="6" max="6" width="2.57421875" style="1" bestFit="1" customWidth="1"/>
    <col min="7" max="7" width="7.00390625" style="1" bestFit="1" customWidth="1"/>
    <col min="8" max="8" width="8.421875" style="2" bestFit="1" customWidth="1"/>
    <col min="9" max="9" width="5.7109375" style="1" bestFit="1" customWidth="1"/>
    <col min="10" max="10" width="9.28125" style="2" customWidth="1"/>
    <col min="11" max="11" width="6.8515625" style="1" bestFit="1" customWidth="1"/>
    <col min="12" max="12" width="2.28125" style="1" bestFit="1" customWidth="1"/>
    <col min="13" max="13" width="3.00390625" style="1" bestFit="1" customWidth="1"/>
    <col min="14" max="14" width="2.57421875" style="1" bestFit="1" customWidth="1"/>
    <col min="15" max="15" width="6.140625" style="1" bestFit="1" customWidth="1"/>
    <col min="16" max="16" width="8.421875" style="1" bestFit="1" customWidth="1"/>
    <col min="17" max="17" width="5.7109375" style="1" bestFit="1" customWidth="1"/>
    <col min="18" max="18" width="11.28125" style="2" bestFit="1" customWidth="1"/>
    <col min="19" max="19" width="6.8515625" style="1" bestFit="1" customWidth="1"/>
    <col min="20" max="20" width="10.00390625" style="1" bestFit="1" customWidth="1"/>
    <col min="21" max="21" width="9.421875" style="1" bestFit="1" customWidth="1"/>
    <col min="22" max="22" width="6.8515625" style="1" customWidth="1"/>
    <col min="23" max="16384" width="9.140625" style="1" customWidth="1"/>
  </cols>
  <sheetData>
    <row r="1" spans="2:21" ht="12.75">
      <c r="B1" s="1" t="s">
        <v>14</v>
      </c>
      <c r="C1" s="1" t="s">
        <v>14</v>
      </c>
      <c r="D1" s="29" t="s">
        <v>191</v>
      </c>
      <c r="E1" s="29"/>
      <c r="F1" s="29"/>
      <c r="G1" s="29"/>
      <c r="H1" s="29"/>
      <c r="I1" s="29"/>
      <c r="J1" s="29"/>
      <c r="L1" s="29" t="s">
        <v>48</v>
      </c>
      <c r="M1" s="29"/>
      <c r="N1" s="29"/>
      <c r="O1" s="29"/>
      <c r="P1" s="29"/>
      <c r="Q1" s="29"/>
      <c r="R1" s="29"/>
      <c r="T1" s="31" t="s">
        <v>11</v>
      </c>
      <c r="U1" s="31"/>
    </row>
    <row r="2" spans="2:21" ht="12.75">
      <c r="B2" s="1" t="s">
        <v>18</v>
      </c>
      <c r="C2" s="1" t="s">
        <v>13</v>
      </c>
      <c r="D2" s="29"/>
      <c r="E2" s="29"/>
      <c r="F2" s="29"/>
      <c r="G2" s="29"/>
      <c r="H2" s="29"/>
      <c r="I2" s="29"/>
      <c r="J2" s="29"/>
      <c r="L2" s="29"/>
      <c r="M2" s="29"/>
      <c r="N2" s="29"/>
      <c r="O2" s="29"/>
      <c r="P2" s="29"/>
      <c r="Q2" s="29"/>
      <c r="R2" s="29"/>
      <c r="T2" s="31"/>
      <c r="U2" s="31"/>
    </row>
    <row r="3" spans="2:21" ht="12.75">
      <c r="B3" s="2">
        <v>0</v>
      </c>
      <c r="C3" s="2">
        <v>158.52</v>
      </c>
      <c r="G3" s="2" t="s">
        <v>6</v>
      </c>
      <c r="H3" s="2">
        <v>53</v>
      </c>
      <c r="I3" s="2"/>
      <c r="J3" s="3"/>
      <c r="O3" s="1" t="s">
        <v>6</v>
      </c>
      <c r="P3" s="2">
        <v>37</v>
      </c>
      <c r="Q3" s="3" t="s">
        <v>172</v>
      </c>
      <c r="R3" s="2">
        <v>60</v>
      </c>
      <c r="T3" s="31"/>
      <c r="U3" s="31"/>
    </row>
    <row r="4" spans="1:22" ht="13.5" thickBot="1">
      <c r="A4" s="1" t="s">
        <v>19</v>
      </c>
      <c r="D4" s="1" t="s">
        <v>2</v>
      </c>
      <c r="E4" s="1" t="s">
        <v>3</v>
      </c>
      <c r="F4" s="1" t="s">
        <v>9</v>
      </c>
      <c r="G4" s="2" t="s">
        <v>4</v>
      </c>
      <c r="H4" s="2" t="s">
        <v>5</v>
      </c>
      <c r="I4" s="3" t="s">
        <v>12</v>
      </c>
      <c r="J4" s="2" t="s">
        <v>7</v>
      </c>
      <c r="K4" s="1" t="s">
        <v>10</v>
      </c>
      <c r="L4" s="1" t="s">
        <v>2</v>
      </c>
      <c r="M4" s="1" t="s">
        <v>3</v>
      </c>
      <c r="N4" s="1" t="s">
        <v>9</v>
      </c>
      <c r="O4" s="1" t="s">
        <v>4</v>
      </c>
      <c r="P4" s="2" t="s">
        <v>5</v>
      </c>
      <c r="Q4" s="3" t="s">
        <v>12</v>
      </c>
      <c r="R4" s="2" t="s">
        <v>7</v>
      </c>
      <c r="S4" s="1" t="s">
        <v>10</v>
      </c>
      <c r="T4" s="1" t="s">
        <v>7</v>
      </c>
      <c r="U4" s="1" t="s">
        <v>8</v>
      </c>
      <c r="V4" s="1" t="s">
        <v>10</v>
      </c>
    </row>
    <row r="5" spans="1:22" s="10" customFormat="1" ht="12.75">
      <c r="A5" s="5" t="s">
        <v>36</v>
      </c>
      <c r="B5" s="4">
        <f>+$B$3-J5-R5</f>
        <v>0</v>
      </c>
      <c r="C5" s="4">
        <f>$C$3-$B$3-H5-P5</f>
        <v>0</v>
      </c>
      <c r="D5" s="6"/>
      <c r="E5" s="6"/>
      <c r="F5" s="6"/>
      <c r="G5" s="6"/>
      <c r="H5" s="7">
        <f>SUMIF(I6:I9,"=j",H6:H9)</f>
        <v>85.88</v>
      </c>
      <c r="I5" s="6"/>
      <c r="J5" s="7">
        <f>SUMIF(I6:I9,"=j",J6:J9)</f>
        <v>0</v>
      </c>
      <c r="K5" s="6">
        <v>1</v>
      </c>
      <c r="L5" s="6"/>
      <c r="M5" s="6"/>
      <c r="N5" s="6"/>
      <c r="O5" s="7"/>
      <c r="P5" s="7">
        <f>SUMIF(Q6:Q9,"=j",P6:P9)</f>
        <v>72.64</v>
      </c>
      <c r="Q5" s="6"/>
      <c r="R5" s="7">
        <f>SUMIF(Q6:Q9,"=j",R6:R9)</f>
        <v>0</v>
      </c>
      <c r="S5" s="6">
        <v>1</v>
      </c>
      <c r="T5" s="8">
        <f>J5+R5</f>
        <v>0</v>
      </c>
      <c r="U5" s="8">
        <f>P5+H5</f>
        <v>158.51999999999998</v>
      </c>
      <c r="V5" s="9">
        <v>1</v>
      </c>
    </row>
    <row r="6" spans="1:22" ht="12.75">
      <c r="A6" s="11">
        <v>1</v>
      </c>
      <c r="B6" s="12"/>
      <c r="C6" s="12"/>
      <c r="D6" s="13"/>
      <c r="E6" s="13"/>
      <c r="F6" s="13"/>
      <c r="G6" s="14">
        <f>IF(H6&gt;H$3,H6-H$3,0)</f>
        <v>0</v>
      </c>
      <c r="H6" s="14">
        <v>29.8</v>
      </c>
      <c r="I6" s="13" t="s">
        <v>174</v>
      </c>
      <c r="J6" s="14">
        <f>(D6*5)+(E6*5)+G6+(F6*50)</f>
        <v>0</v>
      </c>
      <c r="K6" s="13"/>
      <c r="L6" s="13"/>
      <c r="M6" s="13"/>
      <c r="N6" s="13"/>
      <c r="O6" s="14">
        <f>IF(P6&gt;P$3,P6-P$3,0)</f>
        <v>0</v>
      </c>
      <c r="P6" s="14">
        <v>23.1</v>
      </c>
      <c r="Q6" s="13" t="s">
        <v>174</v>
      </c>
      <c r="R6" s="14">
        <f>(L6*5)+(M6*5)+O6+(N6*50)</f>
        <v>0</v>
      </c>
      <c r="S6" s="13"/>
      <c r="T6" s="15"/>
      <c r="U6" s="15"/>
      <c r="V6" s="16"/>
    </row>
    <row r="7" spans="1:22" ht="12.75">
      <c r="A7" s="11">
        <v>2</v>
      </c>
      <c r="B7" s="12"/>
      <c r="C7" s="13"/>
      <c r="D7" s="13"/>
      <c r="E7" s="13"/>
      <c r="F7" s="13"/>
      <c r="G7" s="14">
        <f>IF(H7&gt;H$3,H7-H$3,0)</f>
        <v>0</v>
      </c>
      <c r="H7" s="14">
        <v>27.5</v>
      </c>
      <c r="I7" s="13" t="s">
        <v>174</v>
      </c>
      <c r="J7" s="14">
        <f>(D7*5)+(E7*5)+G7+(F7*50)</f>
        <v>0</v>
      </c>
      <c r="K7" s="13"/>
      <c r="L7" s="13"/>
      <c r="M7" s="13"/>
      <c r="N7" s="13"/>
      <c r="O7" s="14">
        <f>IF(P7&gt;P$3,P7-P$3,0)</f>
        <v>0</v>
      </c>
      <c r="P7" s="14">
        <v>24.36</v>
      </c>
      <c r="Q7" s="13" t="s">
        <v>174</v>
      </c>
      <c r="R7" s="14">
        <f>(L7*5)+(M7*5)+O7+(N7*50)</f>
        <v>0</v>
      </c>
      <c r="S7" s="13"/>
      <c r="T7" s="15"/>
      <c r="U7" s="15"/>
      <c r="V7" s="16"/>
    </row>
    <row r="8" spans="1:22" ht="12.75">
      <c r="A8" s="11">
        <v>3</v>
      </c>
      <c r="B8" s="12"/>
      <c r="C8" s="13"/>
      <c r="D8" s="13"/>
      <c r="E8" s="13"/>
      <c r="F8" s="13"/>
      <c r="G8" s="14">
        <f>IF(H8&gt;H$3,H8-H$3,0)</f>
        <v>0</v>
      </c>
      <c r="H8" s="14">
        <v>30.74</v>
      </c>
      <c r="I8" s="13" t="s">
        <v>175</v>
      </c>
      <c r="J8" s="14">
        <f>(D8*5)+(E8*5)+G8+(F8*50)</f>
        <v>0</v>
      </c>
      <c r="K8" s="13"/>
      <c r="L8" s="13">
        <v>1</v>
      </c>
      <c r="M8" s="13"/>
      <c r="N8" s="13"/>
      <c r="O8" s="14">
        <f>IF(P8&gt;P$3,P8-P$3,0)</f>
        <v>0</v>
      </c>
      <c r="P8" s="14">
        <v>24.82</v>
      </c>
      <c r="Q8" s="13" t="s">
        <v>175</v>
      </c>
      <c r="R8" s="14">
        <f>(L8*5)+(M8*5)+O8+(N8*50)</f>
        <v>5</v>
      </c>
      <c r="S8" s="13"/>
      <c r="T8" s="15"/>
      <c r="U8" s="15"/>
      <c r="V8" s="16"/>
    </row>
    <row r="9" spans="1:22" ht="12.75">
      <c r="A9" s="11">
        <v>4</v>
      </c>
      <c r="B9" s="12"/>
      <c r="C9" s="13"/>
      <c r="D9" s="13"/>
      <c r="E9" s="13"/>
      <c r="F9" s="13"/>
      <c r="G9" s="14">
        <f>IF(H9&gt;H$3,H9-H$3,0)</f>
        <v>0</v>
      </c>
      <c r="H9" s="17">
        <v>28.58</v>
      </c>
      <c r="I9" s="13" t="s">
        <v>174</v>
      </c>
      <c r="J9" s="14">
        <f>(D9*5)+(E9*5)+G9+(F9*50)</f>
        <v>0</v>
      </c>
      <c r="K9" s="13"/>
      <c r="L9" s="13"/>
      <c r="M9" s="13"/>
      <c r="N9" s="13"/>
      <c r="O9" s="14">
        <f>IF(P9&gt;P$3,P9-P$3,0)</f>
        <v>0</v>
      </c>
      <c r="P9" s="17">
        <v>25.18</v>
      </c>
      <c r="Q9" s="13" t="s">
        <v>174</v>
      </c>
      <c r="R9" s="14">
        <f>(L9*5)+(M9*5)+O9+(N9*50)</f>
        <v>0</v>
      </c>
      <c r="S9" s="13"/>
      <c r="T9" s="15"/>
      <c r="U9" s="15"/>
      <c r="V9" s="16"/>
    </row>
    <row r="10" spans="1:22" ht="13.5" thickBot="1">
      <c r="A10" s="18" t="s">
        <v>46</v>
      </c>
      <c r="B10" s="19"/>
      <c r="C10" s="20"/>
      <c r="D10" s="20"/>
      <c r="E10" s="20"/>
      <c r="F10" s="20"/>
      <c r="G10" s="20"/>
      <c r="H10" s="21"/>
      <c r="I10" s="20"/>
      <c r="J10" s="21"/>
      <c r="K10" s="20"/>
      <c r="L10" s="20"/>
      <c r="M10" s="20"/>
      <c r="N10" s="20"/>
      <c r="O10" s="20"/>
      <c r="P10" s="20"/>
      <c r="Q10" s="20"/>
      <c r="R10" s="21"/>
      <c r="S10" s="20"/>
      <c r="T10" s="20"/>
      <c r="U10" s="20"/>
      <c r="V10" s="22"/>
    </row>
    <row r="11" spans="1:22" s="10" customFormat="1" ht="12.75">
      <c r="A11" s="5" t="s">
        <v>35</v>
      </c>
      <c r="B11" s="4">
        <f>+$B$3-J11-R11</f>
        <v>0</v>
      </c>
      <c r="C11" s="4">
        <f>$C$3-$B$3-H11-P11</f>
        <v>-33.72999999999999</v>
      </c>
      <c r="D11" s="6"/>
      <c r="E11" s="6"/>
      <c r="F11" s="6"/>
      <c r="G11" s="7"/>
      <c r="H11" s="7">
        <f>SUMIF(I12:I15,"=j",H12:H15)</f>
        <v>111.28999999999999</v>
      </c>
      <c r="I11" s="6"/>
      <c r="J11" s="7">
        <f>SUMIF(I12:I15,"=j",J12:J15)</f>
        <v>0</v>
      </c>
      <c r="K11" s="6">
        <v>2</v>
      </c>
      <c r="L11" s="6"/>
      <c r="M11" s="6"/>
      <c r="N11" s="6"/>
      <c r="O11" s="7"/>
      <c r="P11" s="7">
        <f>SUMIF(Q12:Q15,"=j",P12:P15)</f>
        <v>80.96000000000001</v>
      </c>
      <c r="Q11" s="6"/>
      <c r="R11" s="7">
        <f>SUMIF(Q12:Q15,"=j",R12:R15)</f>
        <v>0</v>
      </c>
      <c r="S11" s="6">
        <v>2</v>
      </c>
      <c r="T11" s="8">
        <f>J11+R11</f>
        <v>0</v>
      </c>
      <c r="U11" s="8">
        <f>P11+H11</f>
        <v>192.25</v>
      </c>
      <c r="V11" s="9">
        <v>2</v>
      </c>
    </row>
    <row r="12" spans="1:22" ht="12.75">
      <c r="A12" s="11">
        <v>1</v>
      </c>
      <c r="B12" s="12"/>
      <c r="C12" s="13"/>
      <c r="D12" s="13"/>
      <c r="E12" s="13"/>
      <c r="F12" s="13"/>
      <c r="G12" s="14">
        <f>IF(H12&gt;H$3,H12-H$3,0)</f>
        <v>0</v>
      </c>
      <c r="H12" s="14">
        <v>35.84</v>
      </c>
      <c r="I12" s="13" t="s">
        <v>174</v>
      </c>
      <c r="J12" s="14">
        <f>(D12*5)+(E12*5)+G12+(F12*50)</f>
        <v>0</v>
      </c>
      <c r="K12" s="13"/>
      <c r="L12" s="13"/>
      <c r="M12" s="13"/>
      <c r="N12" s="13"/>
      <c r="O12" s="14">
        <f>IF(P12&gt;P$3,P12-P$3,0)</f>
        <v>0</v>
      </c>
      <c r="P12" s="14">
        <v>28.23</v>
      </c>
      <c r="Q12" s="13" t="s">
        <v>174</v>
      </c>
      <c r="R12" s="14">
        <f>(L12*5)+(M12*5)+O12+(N12*50)</f>
        <v>0</v>
      </c>
      <c r="S12" s="13"/>
      <c r="T12" s="15"/>
      <c r="U12" s="15"/>
      <c r="V12" s="16"/>
    </row>
    <row r="13" spans="1:22" ht="12.75">
      <c r="A13" s="11">
        <v>2</v>
      </c>
      <c r="B13" s="12"/>
      <c r="C13" s="13"/>
      <c r="D13" s="13"/>
      <c r="E13" s="13"/>
      <c r="F13" s="13">
        <v>1</v>
      </c>
      <c r="G13" s="14">
        <f>IF(H13&gt;H$3,H13-H$3,0)</f>
        <v>0</v>
      </c>
      <c r="H13" s="14"/>
      <c r="I13" s="13" t="s">
        <v>175</v>
      </c>
      <c r="J13" s="14">
        <f>(D13*5)+(E13*5)+G13+(F13*50)</f>
        <v>50</v>
      </c>
      <c r="K13" s="13"/>
      <c r="L13" s="13"/>
      <c r="M13" s="13"/>
      <c r="N13" s="13"/>
      <c r="O13" s="14">
        <f>IF(P13&gt;P$3,P13-P$3,0)</f>
        <v>0</v>
      </c>
      <c r="P13" s="14">
        <v>30.46</v>
      </c>
      <c r="Q13" s="13" t="s">
        <v>175</v>
      </c>
      <c r="R13" s="14">
        <f>(L13*5)+(M13*5)+O13+(N13*50)</f>
        <v>0</v>
      </c>
      <c r="S13" s="13"/>
      <c r="T13" s="15"/>
      <c r="U13" s="15"/>
      <c r="V13" s="16"/>
    </row>
    <row r="14" spans="1:22" ht="12.75">
      <c r="A14" s="11">
        <v>3</v>
      </c>
      <c r="B14" s="12"/>
      <c r="C14" s="13"/>
      <c r="D14" s="13"/>
      <c r="E14" s="13"/>
      <c r="F14" s="13"/>
      <c r="G14" s="14">
        <f>IF(H14&gt;H$3,H14-H$3,0)</f>
        <v>0</v>
      </c>
      <c r="H14" s="17">
        <v>36.88</v>
      </c>
      <c r="I14" s="13" t="s">
        <v>174</v>
      </c>
      <c r="J14" s="14">
        <f>(D14*5)+(E14*5)+G14+(F14*50)</f>
        <v>0</v>
      </c>
      <c r="K14" s="13"/>
      <c r="L14" s="13"/>
      <c r="M14" s="13"/>
      <c r="N14" s="13"/>
      <c r="O14" s="14">
        <f>IF(P14&gt;P$3,P14-P$3,0)</f>
        <v>0</v>
      </c>
      <c r="P14" s="17">
        <v>25.37</v>
      </c>
      <c r="Q14" s="13" t="s">
        <v>174</v>
      </c>
      <c r="R14" s="14">
        <f>(L14*5)+(M14*5)+O14+(N14*50)</f>
        <v>0</v>
      </c>
      <c r="S14" s="13"/>
      <c r="T14" s="15"/>
      <c r="U14" s="15"/>
      <c r="V14" s="16"/>
    </row>
    <row r="15" spans="1:22" ht="12.75">
      <c r="A15" s="11">
        <v>4</v>
      </c>
      <c r="B15" s="12"/>
      <c r="C15" s="13"/>
      <c r="D15" s="13"/>
      <c r="E15" s="13"/>
      <c r="F15" s="13"/>
      <c r="G15" s="14">
        <f>IF(H15&gt;H$3,H15-H$3,0)</f>
        <v>0</v>
      </c>
      <c r="H15" s="17">
        <v>38.57</v>
      </c>
      <c r="I15" s="13" t="s">
        <v>174</v>
      </c>
      <c r="J15" s="14">
        <f>(D15*5)+(E15*5)+G15+(F15*50)</f>
        <v>0</v>
      </c>
      <c r="K15" s="13"/>
      <c r="L15" s="13"/>
      <c r="M15" s="13"/>
      <c r="N15" s="13"/>
      <c r="O15" s="14">
        <f>IF(P15&gt;P$3,P15-P$3,0)</f>
        <v>0</v>
      </c>
      <c r="P15" s="17">
        <v>27.36</v>
      </c>
      <c r="Q15" s="13" t="s">
        <v>174</v>
      </c>
      <c r="R15" s="14">
        <f>(L15*5)+(M15*5)+O15+(N15*50)</f>
        <v>0</v>
      </c>
      <c r="S15" s="13"/>
      <c r="T15" s="15"/>
      <c r="U15" s="15"/>
      <c r="V15" s="16"/>
    </row>
    <row r="16" spans="1:22" ht="13.5" thickBot="1">
      <c r="A16" s="18" t="s">
        <v>46</v>
      </c>
      <c r="B16" s="19"/>
      <c r="C16" s="20"/>
      <c r="D16" s="20"/>
      <c r="E16" s="20"/>
      <c r="F16" s="20"/>
      <c r="G16" s="20"/>
      <c r="H16" s="21"/>
      <c r="I16" s="20"/>
      <c r="J16" s="21"/>
      <c r="K16" s="20"/>
      <c r="L16" s="20"/>
      <c r="M16" s="20"/>
      <c r="N16" s="20"/>
      <c r="O16" s="20"/>
      <c r="P16" s="20"/>
      <c r="Q16" s="20"/>
      <c r="R16" s="21"/>
      <c r="S16" s="20"/>
      <c r="T16" s="20"/>
      <c r="U16" s="20"/>
      <c r="V16" s="22"/>
    </row>
    <row r="17" spans="1:22" s="10" customFormat="1" ht="12.75">
      <c r="A17" s="5" t="s">
        <v>39</v>
      </c>
      <c r="B17" s="4">
        <f>+$B$3-J17-R17</f>
        <v>-5</v>
      </c>
      <c r="C17" s="4">
        <f>$C$3-$B$3-H17-P17</f>
        <v>-22.629999999999995</v>
      </c>
      <c r="D17" s="6"/>
      <c r="E17" s="6"/>
      <c r="F17" s="6"/>
      <c r="G17" s="7"/>
      <c r="H17" s="7">
        <f>SUMIF(I18:I21,"=j",H18:H21)</f>
        <v>99.41</v>
      </c>
      <c r="I17" s="6"/>
      <c r="J17" s="7">
        <f>SUMIF(I18:I21,"=j",J18:J21)</f>
        <v>5</v>
      </c>
      <c r="K17" s="6">
        <v>3</v>
      </c>
      <c r="L17" s="6"/>
      <c r="M17" s="6"/>
      <c r="N17" s="6"/>
      <c r="O17" s="7"/>
      <c r="P17" s="7">
        <f>SUMIF(Q18:Q21,"=j",P18:P21)</f>
        <v>81.74000000000001</v>
      </c>
      <c r="Q17" s="6"/>
      <c r="R17" s="7">
        <f>SUMIF(Q18:Q21,"=j",R18:R21)</f>
        <v>0</v>
      </c>
      <c r="S17" s="6">
        <v>3</v>
      </c>
      <c r="T17" s="8">
        <f>J17+R17</f>
        <v>5</v>
      </c>
      <c r="U17" s="8">
        <f>P17+H17</f>
        <v>181.15</v>
      </c>
      <c r="V17" s="9">
        <v>3</v>
      </c>
    </row>
    <row r="18" spans="1:22" ht="12.75">
      <c r="A18" s="11">
        <v>1</v>
      </c>
      <c r="B18" s="12"/>
      <c r="C18" s="13"/>
      <c r="D18" s="13">
        <v>1</v>
      </c>
      <c r="E18" s="13">
        <v>1</v>
      </c>
      <c r="F18" s="13"/>
      <c r="G18" s="14">
        <f>IF(H18&gt;H$3,H18-H$3,0)</f>
        <v>0</v>
      </c>
      <c r="H18" s="14">
        <v>41.79</v>
      </c>
      <c r="I18" s="13" t="s">
        <v>175</v>
      </c>
      <c r="J18" s="14">
        <f>(D18*5)+(E18*5)+G18+(F18*50)</f>
        <v>10</v>
      </c>
      <c r="K18" s="13"/>
      <c r="L18" s="13"/>
      <c r="M18" s="13"/>
      <c r="N18" s="13"/>
      <c r="O18" s="14">
        <f>IF(P18&gt;P$3,P18-P$3,0)</f>
        <v>0</v>
      </c>
      <c r="P18" s="14">
        <v>31.78</v>
      </c>
      <c r="Q18" s="13" t="s">
        <v>174</v>
      </c>
      <c r="R18" s="14">
        <f>(L18*5)+(M18*5)+O18+(N18*50)</f>
        <v>0</v>
      </c>
      <c r="S18" s="13"/>
      <c r="T18" s="15"/>
      <c r="U18" s="15"/>
      <c r="V18" s="16"/>
    </row>
    <row r="19" spans="1:22" ht="12.75">
      <c r="A19" s="11">
        <v>2</v>
      </c>
      <c r="B19" s="12"/>
      <c r="C19" s="13"/>
      <c r="D19" s="13"/>
      <c r="E19" s="13"/>
      <c r="F19" s="13"/>
      <c r="G19" s="14">
        <f>IF(H19&gt;H$3,H19-H$3,0)</f>
        <v>0</v>
      </c>
      <c r="H19" s="17">
        <v>28.07</v>
      </c>
      <c r="I19" s="13" t="s">
        <v>174</v>
      </c>
      <c r="J19" s="14">
        <f>(D19*5)+(E19*5)+G19+(F19*50)</f>
        <v>0</v>
      </c>
      <c r="K19" s="13"/>
      <c r="L19" s="13"/>
      <c r="M19" s="13"/>
      <c r="N19" s="13">
        <v>1</v>
      </c>
      <c r="O19" s="14">
        <f>IF(P19&gt;P$3,P19-P$3,0)</f>
        <v>0</v>
      </c>
      <c r="P19" s="14"/>
      <c r="Q19" s="13" t="s">
        <v>175</v>
      </c>
      <c r="R19" s="14">
        <f>(L19*5)+(M19*5)+O19+(N19*50)</f>
        <v>50</v>
      </c>
      <c r="S19" s="13"/>
      <c r="T19" s="15"/>
      <c r="U19" s="15"/>
      <c r="V19" s="16"/>
    </row>
    <row r="20" spans="1:22" ht="12.75">
      <c r="A20" s="11">
        <v>3</v>
      </c>
      <c r="B20" s="12"/>
      <c r="C20" s="13"/>
      <c r="D20" s="13">
        <v>1</v>
      </c>
      <c r="E20" s="13"/>
      <c r="F20" s="13"/>
      <c r="G20" s="14">
        <f>IF(H20&gt;H$3,H20-H$3,0)</f>
        <v>0</v>
      </c>
      <c r="H20" s="17">
        <v>31.56</v>
      </c>
      <c r="I20" s="13" t="s">
        <v>174</v>
      </c>
      <c r="J20" s="14">
        <f>(D20*5)+(E20*5)+G20+(F20*50)</f>
        <v>5</v>
      </c>
      <c r="K20" s="13"/>
      <c r="L20" s="13"/>
      <c r="M20" s="13"/>
      <c r="N20" s="13"/>
      <c r="O20" s="14">
        <f>IF(P20&gt;P$3,P20-P$3,0)</f>
        <v>0</v>
      </c>
      <c r="P20" s="17">
        <v>22.92</v>
      </c>
      <c r="Q20" s="13" t="s">
        <v>174</v>
      </c>
      <c r="R20" s="14">
        <f>(L20*5)+(M20*5)+O20+(N20*50)</f>
        <v>0</v>
      </c>
      <c r="S20" s="13"/>
      <c r="T20" s="15"/>
      <c r="U20" s="15"/>
      <c r="V20" s="16"/>
    </row>
    <row r="21" spans="1:22" ht="12.75">
      <c r="A21" s="11">
        <v>4</v>
      </c>
      <c r="B21" s="12"/>
      <c r="C21" s="13"/>
      <c r="D21" s="13"/>
      <c r="E21" s="13"/>
      <c r="F21" s="13"/>
      <c r="G21" s="14">
        <f>IF(H21&gt;H$3,H21-H$3,0)</f>
        <v>0</v>
      </c>
      <c r="H21" s="17">
        <v>39.78</v>
      </c>
      <c r="I21" s="13" t="s">
        <v>174</v>
      </c>
      <c r="J21" s="14">
        <f>(D21*5)+(E21*5)+G21+(F21*50)</f>
        <v>0</v>
      </c>
      <c r="K21" s="13"/>
      <c r="L21" s="13"/>
      <c r="M21" s="13"/>
      <c r="N21" s="13"/>
      <c r="O21" s="14">
        <f>IF(P21&gt;P$3,P21-P$3,0)</f>
        <v>0</v>
      </c>
      <c r="P21" s="17">
        <v>27.04</v>
      </c>
      <c r="Q21" s="13" t="s">
        <v>174</v>
      </c>
      <c r="R21" s="14">
        <f>(L21*5)+(M21*5)+O21+(N21*50)</f>
        <v>0</v>
      </c>
      <c r="S21" s="13"/>
      <c r="T21" s="15"/>
      <c r="U21" s="15"/>
      <c r="V21" s="16"/>
    </row>
    <row r="22" spans="1:22" ht="13.5" thickBot="1">
      <c r="A22" s="18" t="s">
        <v>46</v>
      </c>
      <c r="B22" s="19"/>
      <c r="C22" s="20"/>
      <c r="D22" s="20"/>
      <c r="E22" s="20"/>
      <c r="F22" s="20"/>
      <c r="G22" s="20"/>
      <c r="H22" s="21"/>
      <c r="I22" s="20"/>
      <c r="J22" s="21"/>
      <c r="K22" s="20"/>
      <c r="L22" s="20"/>
      <c r="M22" s="20"/>
      <c r="N22" s="20"/>
      <c r="O22" s="20"/>
      <c r="P22" s="20"/>
      <c r="Q22" s="20"/>
      <c r="R22" s="21"/>
      <c r="S22" s="20"/>
      <c r="T22" s="20"/>
      <c r="U22" s="20"/>
      <c r="V22" s="22"/>
    </row>
    <row r="23" spans="1:22" s="10" customFormat="1" ht="12.75">
      <c r="A23" s="5" t="s">
        <v>42</v>
      </c>
      <c r="B23" s="4">
        <f>+$B$3-J23-R23</f>
        <v>-15</v>
      </c>
      <c r="C23" s="4">
        <f>$C$3-$B$3-H23-P23</f>
        <v>-34.84999999999998</v>
      </c>
      <c r="D23" s="6"/>
      <c r="E23" s="6"/>
      <c r="F23" s="6"/>
      <c r="G23" s="6"/>
      <c r="H23" s="7">
        <f>SUMIF(I24:I27,"=j",H24:H27)</f>
        <v>100.02</v>
      </c>
      <c r="I23" s="6"/>
      <c r="J23" s="7">
        <f>SUMIF(I24:I27,"=j",J24:J27)</f>
        <v>5</v>
      </c>
      <c r="K23" s="6">
        <v>4</v>
      </c>
      <c r="L23" s="6"/>
      <c r="M23" s="6"/>
      <c r="N23" s="6"/>
      <c r="O23" s="7"/>
      <c r="P23" s="7">
        <f>SUMIF(Q24:Q27,"=j",P24:P27)</f>
        <v>93.35</v>
      </c>
      <c r="Q23" s="6"/>
      <c r="R23" s="7">
        <f>SUMIF(Q24:Q27,"=j",R24:R27)</f>
        <v>10</v>
      </c>
      <c r="S23" s="6">
        <v>7</v>
      </c>
      <c r="T23" s="8">
        <f>J23+R23</f>
        <v>15</v>
      </c>
      <c r="U23" s="8">
        <f>P23+H23</f>
        <v>193.37</v>
      </c>
      <c r="V23" s="9">
        <v>4</v>
      </c>
    </row>
    <row r="24" spans="1:22" ht="12.75">
      <c r="A24" s="11">
        <v>1</v>
      </c>
      <c r="B24" s="12"/>
      <c r="C24" s="13"/>
      <c r="D24" s="13"/>
      <c r="E24" s="13">
        <v>1</v>
      </c>
      <c r="F24" s="13"/>
      <c r="G24" s="14">
        <f>IF(H24&gt;H$3,H24-H$3,0)</f>
        <v>0</v>
      </c>
      <c r="H24" s="14">
        <v>41.29</v>
      </c>
      <c r="I24" s="13" t="s">
        <v>175</v>
      </c>
      <c r="J24" s="14">
        <f>(D24*5)+(E24*5)+G24+(F24*50)</f>
        <v>5</v>
      </c>
      <c r="K24" s="13"/>
      <c r="L24" s="13"/>
      <c r="M24" s="13"/>
      <c r="N24" s="13">
        <v>1</v>
      </c>
      <c r="O24" s="14">
        <f>IF(P24&gt;P$3,P24-P$3,0)</f>
        <v>0</v>
      </c>
      <c r="P24" s="14"/>
      <c r="Q24" s="13" t="s">
        <v>175</v>
      </c>
      <c r="R24" s="14">
        <f>(L24*5)+(M24*5)+O24+(N24*50)</f>
        <v>50</v>
      </c>
      <c r="S24" s="13"/>
      <c r="T24" s="15"/>
      <c r="U24" s="15"/>
      <c r="V24" s="16"/>
    </row>
    <row r="25" spans="1:22" ht="12.75">
      <c r="A25" s="11">
        <v>2</v>
      </c>
      <c r="B25" s="12"/>
      <c r="C25" s="13"/>
      <c r="D25" s="13">
        <v>1</v>
      </c>
      <c r="E25" s="13"/>
      <c r="F25" s="13"/>
      <c r="G25" s="14">
        <f>IF(H25&gt;H$3,H25-H$3,0)</f>
        <v>0</v>
      </c>
      <c r="H25" s="14">
        <v>34.5</v>
      </c>
      <c r="I25" s="13" t="s">
        <v>174</v>
      </c>
      <c r="J25" s="14">
        <f>(D25*5)+(E25*5)+G25+(F25*50)</f>
        <v>5</v>
      </c>
      <c r="K25" s="13"/>
      <c r="L25" s="13"/>
      <c r="M25" s="13"/>
      <c r="N25" s="13"/>
      <c r="O25" s="14">
        <f>IF(P25&gt;P$3,P25-P$3,0)</f>
        <v>0</v>
      </c>
      <c r="P25" s="14">
        <v>28.17</v>
      </c>
      <c r="Q25" s="13" t="s">
        <v>174</v>
      </c>
      <c r="R25" s="14">
        <f>(L25*5)+(M25*5)+O25+(N25*50)</f>
        <v>0</v>
      </c>
      <c r="S25" s="13"/>
      <c r="T25" s="15"/>
      <c r="U25" s="15"/>
      <c r="V25" s="16"/>
    </row>
    <row r="26" spans="1:22" ht="12.75">
      <c r="A26" s="11">
        <v>3</v>
      </c>
      <c r="B26" s="12"/>
      <c r="C26" s="13"/>
      <c r="D26" s="13"/>
      <c r="E26" s="13"/>
      <c r="F26" s="13"/>
      <c r="G26" s="14">
        <f>IF(H26&gt;H$3,H26-H$3,0)</f>
        <v>0</v>
      </c>
      <c r="H26" s="17">
        <v>33.94</v>
      </c>
      <c r="I26" s="13" t="s">
        <v>174</v>
      </c>
      <c r="J26" s="14">
        <f>(D26*5)+(E26*5)+G26+(F26*50)</f>
        <v>0</v>
      </c>
      <c r="K26" s="13"/>
      <c r="L26" s="13">
        <v>1</v>
      </c>
      <c r="M26" s="13"/>
      <c r="N26" s="13"/>
      <c r="O26" s="14">
        <f>IF(P26&gt;P$3,P26-P$3,0)</f>
        <v>0</v>
      </c>
      <c r="P26" s="17">
        <v>35.73</v>
      </c>
      <c r="Q26" s="13" t="s">
        <v>174</v>
      </c>
      <c r="R26" s="14">
        <f>(L26*5)+(M26*5)+O26+(N26*50)</f>
        <v>5</v>
      </c>
      <c r="S26" s="13"/>
      <c r="T26" s="15"/>
      <c r="U26" s="15"/>
      <c r="V26" s="16"/>
    </row>
    <row r="27" spans="1:22" ht="12.75">
      <c r="A27" s="11">
        <v>4</v>
      </c>
      <c r="B27" s="12"/>
      <c r="C27" s="13"/>
      <c r="D27" s="13"/>
      <c r="E27" s="13"/>
      <c r="F27" s="13"/>
      <c r="G27" s="14">
        <f>IF(H27&gt;H$3,H27-H$3,0)</f>
        <v>0</v>
      </c>
      <c r="H27" s="17">
        <v>31.58</v>
      </c>
      <c r="I27" s="13" t="s">
        <v>174</v>
      </c>
      <c r="J27" s="14">
        <f>(D27*5)+(E27*5)+G27+(F27*50)</f>
        <v>0</v>
      </c>
      <c r="K27" s="13"/>
      <c r="L27" s="13">
        <v>1</v>
      </c>
      <c r="M27" s="13"/>
      <c r="N27" s="13"/>
      <c r="O27" s="14">
        <f>IF(P27&gt;P$3,P27-P$3,0)</f>
        <v>0</v>
      </c>
      <c r="P27" s="17">
        <v>29.45</v>
      </c>
      <c r="Q27" s="13" t="s">
        <v>174</v>
      </c>
      <c r="R27" s="14">
        <f>(L27*5)+(M27*5)+O27+(N27*50)</f>
        <v>5</v>
      </c>
      <c r="S27" s="13"/>
      <c r="T27" s="15"/>
      <c r="U27" s="15"/>
      <c r="V27" s="16"/>
    </row>
    <row r="28" spans="1:22" ht="13.5" thickBot="1">
      <c r="A28" s="18" t="s">
        <v>46</v>
      </c>
      <c r="B28" s="19"/>
      <c r="C28" s="20"/>
      <c r="D28" s="20"/>
      <c r="E28" s="20"/>
      <c r="F28" s="20"/>
      <c r="G28" s="20"/>
      <c r="H28" s="21"/>
      <c r="I28" s="20"/>
      <c r="J28" s="21"/>
      <c r="K28" s="20"/>
      <c r="L28" s="20"/>
      <c r="M28" s="20"/>
      <c r="N28" s="20"/>
      <c r="O28" s="20"/>
      <c r="P28" s="20"/>
      <c r="Q28" s="20"/>
      <c r="R28" s="21"/>
      <c r="S28" s="20"/>
      <c r="T28" s="20"/>
      <c r="U28" s="20"/>
      <c r="V28" s="22"/>
    </row>
    <row r="29" spans="1:23" s="10" customFormat="1" ht="12.75">
      <c r="A29" s="5" t="s">
        <v>41</v>
      </c>
      <c r="B29" s="4">
        <f>+$B$3-J29-R29</f>
        <v>-20</v>
      </c>
      <c r="C29" s="4">
        <f>$C$3-$B$3-H29-P29</f>
        <v>-31.939999999999984</v>
      </c>
      <c r="D29" s="6"/>
      <c r="E29" s="6"/>
      <c r="F29" s="6"/>
      <c r="G29" s="7"/>
      <c r="H29" s="7">
        <f>SUMIF(I30:I33,"=j",H30:H33)</f>
        <v>107.6</v>
      </c>
      <c r="I29" s="6"/>
      <c r="J29" s="7">
        <f>SUMIF(I30:I33,"=j",J30:J33)</f>
        <v>10</v>
      </c>
      <c r="K29" s="6">
        <v>5</v>
      </c>
      <c r="L29" s="6"/>
      <c r="M29" s="6"/>
      <c r="N29" s="6"/>
      <c r="O29" s="7"/>
      <c r="P29" s="7">
        <f>SUMIF(Q30:Q33,"=j",P30:P33)</f>
        <v>82.86</v>
      </c>
      <c r="Q29" s="6"/>
      <c r="R29" s="7">
        <f>SUMIF(Q30:Q33,"=j",R30:R33)</f>
        <v>10</v>
      </c>
      <c r="S29" s="6">
        <v>6</v>
      </c>
      <c r="T29" s="8">
        <f>J29+R29</f>
        <v>20</v>
      </c>
      <c r="U29" s="8">
        <f>P29+H29</f>
        <v>190.45999999999998</v>
      </c>
      <c r="V29" s="9">
        <v>5</v>
      </c>
      <c r="W29" s="23"/>
    </row>
    <row r="30" spans="1:23" ht="12.75">
      <c r="A30" s="11">
        <v>1</v>
      </c>
      <c r="B30" s="12"/>
      <c r="C30" s="13"/>
      <c r="D30" s="13">
        <v>1</v>
      </c>
      <c r="E30" s="13"/>
      <c r="F30" s="13"/>
      <c r="G30" s="14">
        <f>IF(H30&gt;H$3,H30-H$3,0)</f>
        <v>0</v>
      </c>
      <c r="H30" s="14">
        <v>34.71</v>
      </c>
      <c r="I30" s="13" t="s">
        <v>174</v>
      </c>
      <c r="J30" s="14">
        <f>(D30*5)+(E30*5)+G30+(F30*50)</f>
        <v>5</v>
      </c>
      <c r="K30" s="13"/>
      <c r="L30" s="13">
        <v>1</v>
      </c>
      <c r="M30" s="13"/>
      <c r="N30" s="13"/>
      <c r="O30" s="14">
        <f>IF(P30&gt;P$3,P30-P$3,0)</f>
        <v>0</v>
      </c>
      <c r="P30" s="14">
        <v>27.13</v>
      </c>
      <c r="Q30" s="13" t="s">
        <v>174</v>
      </c>
      <c r="R30" s="14">
        <f>(L30*5)+(M30*5)+O30+(N30*50)</f>
        <v>5</v>
      </c>
      <c r="S30" s="13"/>
      <c r="T30" s="15"/>
      <c r="U30" s="15"/>
      <c r="V30" s="16"/>
      <c r="W30" s="13"/>
    </row>
    <row r="31" spans="1:23" ht="12.75">
      <c r="A31" s="11">
        <v>2</v>
      </c>
      <c r="B31" s="12"/>
      <c r="C31" s="13"/>
      <c r="D31" s="13">
        <v>4</v>
      </c>
      <c r="E31" s="13">
        <v>2</v>
      </c>
      <c r="F31" s="13"/>
      <c r="G31" s="14">
        <f>IF(H31&gt;H$3,H31-H$3,0)</f>
        <v>0</v>
      </c>
      <c r="H31" s="17">
        <v>45.61</v>
      </c>
      <c r="I31" s="13" t="s">
        <v>175</v>
      </c>
      <c r="J31" s="14">
        <f>(D31*5)+(E31*5)+G31+(F31*50)</f>
        <v>30</v>
      </c>
      <c r="K31" s="13"/>
      <c r="L31" s="13">
        <v>1</v>
      </c>
      <c r="M31" s="13"/>
      <c r="N31" s="13"/>
      <c r="O31" s="14">
        <f>IF(P31&gt;P$3,P31-P$3,0)</f>
        <v>0</v>
      </c>
      <c r="P31" s="17">
        <v>24.72</v>
      </c>
      <c r="Q31" s="13" t="s">
        <v>174</v>
      </c>
      <c r="R31" s="14">
        <f>(L31*5)+(M31*5)+O31+(N31*50)</f>
        <v>5</v>
      </c>
      <c r="S31" s="13"/>
      <c r="T31" s="15"/>
      <c r="U31" s="15"/>
      <c r="V31" s="16"/>
      <c r="W31" s="13"/>
    </row>
    <row r="32" spans="1:23" ht="12.75">
      <c r="A32" s="11">
        <v>3</v>
      </c>
      <c r="B32" s="12"/>
      <c r="C32" s="13"/>
      <c r="D32" s="13"/>
      <c r="E32" s="13"/>
      <c r="F32" s="13"/>
      <c r="G32" s="14">
        <f>IF(H32&gt;H$3,H32-H$3,0)</f>
        <v>0</v>
      </c>
      <c r="H32" s="17">
        <v>37.46</v>
      </c>
      <c r="I32" s="13" t="s">
        <v>174</v>
      </c>
      <c r="J32" s="14">
        <f>(D32*5)+(E32*5)+G32+(F32*50)</f>
        <v>0</v>
      </c>
      <c r="K32" s="13"/>
      <c r="L32" s="13"/>
      <c r="M32" s="13"/>
      <c r="N32" s="13">
        <v>1</v>
      </c>
      <c r="O32" s="14">
        <f>IF(P32&gt;P$3,P32-P$3,0)</f>
        <v>0</v>
      </c>
      <c r="P32" s="17"/>
      <c r="Q32" s="13" t="s">
        <v>175</v>
      </c>
      <c r="R32" s="14">
        <f>(L32*5)+(M32*5)+O32+(N32*50)</f>
        <v>50</v>
      </c>
      <c r="S32" s="13"/>
      <c r="T32" s="15"/>
      <c r="U32" s="15"/>
      <c r="V32" s="16"/>
      <c r="W32" s="13"/>
    </row>
    <row r="33" spans="1:23" ht="12.75">
      <c r="A33" s="11">
        <v>4</v>
      </c>
      <c r="B33" s="12"/>
      <c r="C33" s="13"/>
      <c r="D33" s="13"/>
      <c r="E33" s="13">
        <v>1</v>
      </c>
      <c r="F33" s="13"/>
      <c r="G33" s="14">
        <f>IF(H33&gt;H$3,H33-H$3,0)</f>
        <v>0</v>
      </c>
      <c r="H33" s="17">
        <v>35.43</v>
      </c>
      <c r="I33" s="13" t="s">
        <v>174</v>
      </c>
      <c r="J33" s="14">
        <f>(D33*5)+(E33*5)+G33+(F33*50)</f>
        <v>5</v>
      </c>
      <c r="K33" s="13"/>
      <c r="L33" s="13"/>
      <c r="M33" s="13"/>
      <c r="N33" s="13"/>
      <c r="O33" s="14">
        <f>IF(P33&gt;P$3,P33-P$3,0)</f>
        <v>0</v>
      </c>
      <c r="P33" s="17">
        <v>31.01</v>
      </c>
      <c r="Q33" s="13" t="s">
        <v>174</v>
      </c>
      <c r="R33" s="14">
        <f>(L33*5)+(M33*5)+O33+(N33*50)</f>
        <v>0</v>
      </c>
      <c r="S33" s="13"/>
      <c r="T33" s="15"/>
      <c r="U33" s="15"/>
      <c r="V33" s="16"/>
      <c r="W33" s="13"/>
    </row>
    <row r="34" spans="1:23" ht="13.5" thickBot="1">
      <c r="A34" s="18" t="s">
        <v>46</v>
      </c>
      <c r="B34" s="19"/>
      <c r="C34" s="20"/>
      <c r="D34" s="20"/>
      <c r="E34" s="20"/>
      <c r="F34" s="20"/>
      <c r="G34" s="20"/>
      <c r="H34" s="21"/>
      <c r="I34" s="20"/>
      <c r="J34" s="21"/>
      <c r="K34" s="20"/>
      <c r="L34" s="20"/>
      <c r="M34" s="20"/>
      <c r="N34" s="20"/>
      <c r="O34" s="20"/>
      <c r="P34" s="20"/>
      <c r="Q34" s="20"/>
      <c r="R34" s="21"/>
      <c r="S34" s="20"/>
      <c r="T34" s="20"/>
      <c r="U34" s="20"/>
      <c r="V34" s="22"/>
      <c r="W34" s="13"/>
    </row>
    <row r="35" spans="1:22" s="10" customFormat="1" ht="12.75">
      <c r="A35" s="5" t="s">
        <v>40</v>
      </c>
      <c r="B35" s="4">
        <f>+$B$3-J35-R35</f>
        <v>-25</v>
      </c>
      <c r="C35" s="4">
        <f>$C$3-$B$3-H35-P35</f>
        <v>-24.200000000000003</v>
      </c>
      <c r="D35" s="6"/>
      <c r="E35" s="6"/>
      <c r="F35" s="6"/>
      <c r="G35" s="7"/>
      <c r="H35" s="7">
        <f>SUMIF(I36:I39,"=j",H36:H39)</f>
        <v>100.71000000000001</v>
      </c>
      <c r="I35" s="6"/>
      <c r="J35" s="7">
        <f>SUMIF(I36:I39,"=j",J36:J39)</f>
        <v>20</v>
      </c>
      <c r="K35" s="6">
        <v>6</v>
      </c>
      <c r="L35" s="6"/>
      <c r="M35" s="6"/>
      <c r="N35" s="6"/>
      <c r="O35" s="7"/>
      <c r="P35" s="7">
        <f>SUMIF(Q36:Q39,"=j",P36:P39)</f>
        <v>82.01</v>
      </c>
      <c r="Q35" s="6"/>
      <c r="R35" s="7">
        <f>SUMIF(Q36:Q39,"=j",R36:R39)</f>
        <v>5</v>
      </c>
      <c r="S35" s="6">
        <v>4</v>
      </c>
      <c r="T35" s="8">
        <f>J35+R35</f>
        <v>25</v>
      </c>
      <c r="U35" s="8">
        <f>P35+H35</f>
        <v>182.72000000000003</v>
      </c>
      <c r="V35" s="9">
        <v>6</v>
      </c>
    </row>
    <row r="36" spans="1:22" ht="12.75">
      <c r="A36" s="11">
        <v>1</v>
      </c>
      <c r="B36" s="12"/>
      <c r="C36" s="13"/>
      <c r="D36" s="13">
        <v>1</v>
      </c>
      <c r="E36" s="13"/>
      <c r="F36" s="13"/>
      <c r="G36" s="14">
        <f>IF(H36&gt;H$3,H36-H$3,0)</f>
        <v>0</v>
      </c>
      <c r="H36" s="14">
        <v>28.14</v>
      </c>
      <c r="I36" s="13" t="s">
        <v>174</v>
      </c>
      <c r="J36" s="14">
        <f>(D36*5)+(E36*5)+G36+(F36*50)</f>
        <v>5</v>
      </c>
      <c r="K36" s="13"/>
      <c r="L36" s="13"/>
      <c r="M36" s="13">
        <v>1</v>
      </c>
      <c r="N36" s="13"/>
      <c r="O36" s="14">
        <f>IF(P36&gt;P$3,P36-P$3,0)</f>
        <v>0</v>
      </c>
      <c r="P36" s="14">
        <v>33.42</v>
      </c>
      <c r="Q36" s="13" t="s">
        <v>174</v>
      </c>
      <c r="R36" s="14">
        <f>(L36*5)+(M36*5)+O36+(N36*50)</f>
        <v>5</v>
      </c>
      <c r="S36" s="13"/>
      <c r="T36" s="15"/>
      <c r="U36" s="15"/>
      <c r="V36" s="16"/>
    </row>
    <row r="37" spans="1:22" ht="12.75">
      <c r="A37" s="11">
        <v>2</v>
      </c>
      <c r="B37" s="12"/>
      <c r="C37" s="13"/>
      <c r="D37" s="13"/>
      <c r="E37" s="13"/>
      <c r="F37" s="13">
        <v>1</v>
      </c>
      <c r="G37" s="14">
        <f>IF(H37&gt;H$3,H37-H$3,0)</f>
        <v>0</v>
      </c>
      <c r="H37" s="14"/>
      <c r="I37" s="13" t="s">
        <v>175</v>
      </c>
      <c r="J37" s="14">
        <f>(D37*5)+(E37*5)+G37+(F37*50)</f>
        <v>50</v>
      </c>
      <c r="K37" s="13"/>
      <c r="L37" s="13"/>
      <c r="M37" s="13"/>
      <c r="N37" s="13"/>
      <c r="O37" s="14">
        <f>IF(P37&gt;P$3,P37-P$3,0)</f>
        <v>0</v>
      </c>
      <c r="P37" s="14">
        <v>25.78</v>
      </c>
      <c r="Q37" s="13" t="s">
        <v>174</v>
      </c>
      <c r="R37" s="14">
        <f>(L37*5)+(M37*5)+O37+(N37*50)</f>
        <v>0</v>
      </c>
      <c r="S37" s="13"/>
      <c r="T37" s="15"/>
      <c r="U37" s="15"/>
      <c r="V37" s="16"/>
    </row>
    <row r="38" spans="1:22" ht="12.75">
      <c r="A38" s="11">
        <v>3</v>
      </c>
      <c r="B38" s="12"/>
      <c r="C38" s="13"/>
      <c r="D38" s="13">
        <v>1</v>
      </c>
      <c r="E38" s="13"/>
      <c r="F38" s="13"/>
      <c r="G38" s="14">
        <f>IF(H38&gt;H$3,H38-H$3,0)</f>
        <v>0</v>
      </c>
      <c r="H38" s="17">
        <v>42.09</v>
      </c>
      <c r="I38" s="13" t="s">
        <v>174</v>
      </c>
      <c r="J38" s="14">
        <f>(D38*5)+(E38*5)+G38+(F38*50)</f>
        <v>5</v>
      </c>
      <c r="K38" s="13"/>
      <c r="L38" s="13"/>
      <c r="M38" s="13"/>
      <c r="N38" s="13">
        <v>1</v>
      </c>
      <c r="O38" s="14">
        <f>IF(P38&gt;P$3,P38-P$3,0)</f>
        <v>0</v>
      </c>
      <c r="P38" s="17"/>
      <c r="Q38" s="13" t="s">
        <v>175</v>
      </c>
      <c r="R38" s="14">
        <f>(L38*5)+(M38*5)+O38+(N38*50)</f>
        <v>50</v>
      </c>
      <c r="S38" s="13"/>
      <c r="T38" s="15"/>
      <c r="U38" s="15"/>
      <c r="V38" s="16"/>
    </row>
    <row r="39" spans="1:22" ht="12.75">
      <c r="A39" s="11">
        <v>4</v>
      </c>
      <c r="B39" s="12"/>
      <c r="C39" s="13"/>
      <c r="D39" s="13">
        <v>2</v>
      </c>
      <c r="E39" s="13"/>
      <c r="F39" s="13"/>
      <c r="G39" s="14">
        <f>IF(H39&gt;H$3,H39-H$3,0)</f>
        <v>0</v>
      </c>
      <c r="H39" s="17">
        <v>30.48</v>
      </c>
      <c r="I39" s="13" t="s">
        <v>174</v>
      </c>
      <c r="J39" s="14">
        <f>(D39*5)+(E39*5)+G39+(F39*50)</f>
        <v>10</v>
      </c>
      <c r="K39" s="13"/>
      <c r="L39" s="13"/>
      <c r="M39" s="13"/>
      <c r="N39" s="13"/>
      <c r="O39" s="14">
        <f>IF(P39&gt;P$3,P39-P$3,0)</f>
        <v>0</v>
      </c>
      <c r="P39" s="17">
        <v>22.81</v>
      </c>
      <c r="Q39" s="13" t="s">
        <v>174</v>
      </c>
      <c r="R39" s="14">
        <f>(L39*5)+(M39*5)+O39+(N39*50)</f>
        <v>0</v>
      </c>
      <c r="S39" s="13"/>
      <c r="T39" s="15"/>
      <c r="U39" s="15"/>
      <c r="V39" s="16"/>
    </row>
    <row r="40" spans="1:22" ht="13.5" thickBot="1">
      <c r="A40" s="18" t="s">
        <v>46</v>
      </c>
      <c r="B40" s="19"/>
      <c r="C40" s="20"/>
      <c r="D40" s="20"/>
      <c r="E40" s="20"/>
      <c r="F40" s="20"/>
      <c r="G40" s="20"/>
      <c r="H40" s="21"/>
      <c r="I40" s="20"/>
      <c r="J40" s="21"/>
      <c r="K40" s="20"/>
      <c r="L40" s="20"/>
      <c r="M40" s="20"/>
      <c r="N40" s="20"/>
      <c r="O40" s="20"/>
      <c r="P40" s="20"/>
      <c r="Q40" s="20"/>
      <c r="R40" s="21"/>
      <c r="S40" s="20"/>
      <c r="T40" s="20"/>
      <c r="U40" s="20"/>
      <c r="V40" s="22"/>
    </row>
    <row r="41" spans="1:22" s="10" customFormat="1" ht="12.75">
      <c r="A41" s="5" t="s">
        <v>45</v>
      </c>
      <c r="B41" s="4">
        <f>+$B$3-J41-R41</f>
        <v>-43.91</v>
      </c>
      <c r="C41" s="4">
        <f>$C$3-$B$3-H41-P41</f>
        <v>-72.2</v>
      </c>
      <c r="D41" s="6"/>
      <c r="E41" s="6"/>
      <c r="F41" s="6"/>
      <c r="G41" s="7"/>
      <c r="H41" s="7">
        <f>SUMIF(I42:I45,"=j",H42:H45)</f>
        <v>122.20000000000002</v>
      </c>
      <c r="I41" s="6"/>
      <c r="J41" s="7">
        <f>SUMIF(I42:I45,"=j",J42:J45)</f>
        <v>20</v>
      </c>
      <c r="K41" s="6">
        <v>7</v>
      </c>
      <c r="L41" s="6"/>
      <c r="M41" s="6"/>
      <c r="N41" s="6"/>
      <c r="O41" s="7"/>
      <c r="P41" s="7">
        <f>SUMIF(Q42:Q45,"=j",P42:P45)</f>
        <v>108.52</v>
      </c>
      <c r="Q41" s="6"/>
      <c r="R41" s="7">
        <f>SUMIF(Q42:Q45,"=j",R42:R45)</f>
        <v>23.909999999999997</v>
      </c>
      <c r="S41" s="6">
        <v>9</v>
      </c>
      <c r="T41" s="8">
        <f>J41+R41</f>
        <v>43.91</v>
      </c>
      <c r="U41" s="8">
        <f>P41+H41</f>
        <v>230.72000000000003</v>
      </c>
      <c r="V41" s="9">
        <v>7</v>
      </c>
    </row>
    <row r="42" spans="1:22" ht="12.75">
      <c r="A42" s="11">
        <v>1</v>
      </c>
      <c r="B42" s="12"/>
      <c r="C42" s="13"/>
      <c r="D42" s="13">
        <v>1</v>
      </c>
      <c r="E42" s="13"/>
      <c r="F42" s="13"/>
      <c r="G42" s="14">
        <f>IF(H42&gt;H$3,H42-H$3,0)</f>
        <v>0</v>
      </c>
      <c r="H42" s="14">
        <v>40.54</v>
      </c>
      <c r="I42" s="13" t="s">
        <v>174</v>
      </c>
      <c r="J42" s="14">
        <f>(D42*5)+(E42*5)+G42+(F42*50)</f>
        <v>5</v>
      </c>
      <c r="K42" s="13"/>
      <c r="L42" s="13">
        <v>1</v>
      </c>
      <c r="M42" s="13"/>
      <c r="N42" s="13"/>
      <c r="O42" s="14">
        <f>IF(P42&gt;P$3,P42-P$3,0)</f>
        <v>0</v>
      </c>
      <c r="P42" s="14">
        <v>31.69</v>
      </c>
      <c r="Q42" s="13" t="s">
        <v>174</v>
      </c>
      <c r="R42" s="14">
        <f>(L42*5)+(M42*5)+O42+(N42*50)</f>
        <v>5</v>
      </c>
      <c r="S42" s="13"/>
      <c r="T42" s="15"/>
      <c r="U42" s="15"/>
      <c r="V42" s="16"/>
    </row>
    <row r="43" spans="1:22" ht="12.75">
      <c r="A43" s="11">
        <v>2</v>
      </c>
      <c r="B43" s="12"/>
      <c r="C43" s="13"/>
      <c r="D43" s="13"/>
      <c r="E43" s="13">
        <v>2</v>
      </c>
      <c r="F43" s="13"/>
      <c r="G43" s="14">
        <f>IF(H43&gt;H$3,H43-H$3,0)</f>
        <v>0</v>
      </c>
      <c r="H43" s="14">
        <v>39.45</v>
      </c>
      <c r="I43" s="13" t="s">
        <v>174</v>
      </c>
      <c r="J43" s="14">
        <f>(D43*5)+(E43*5)+G43+(F43*50)</f>
        <v>10</v>
      </c>
      <c r="K43" s="13"/>
      <c r="L43" s="13">
        <v>1</v>
      </c>
      <c r="M43" s="13"/>
      <c r="N43" s="13"/>
      <c r="O43" s="14">
        <f>IF(P43&gt;P$3,P43-P$3,0)</f>
        <v>0</v>
      </c>
      <c r="P43" s="14">
        <v>35.92</v>
      </c>
      <c r="Q43" s="13" t="s">
        <v>174</v>
      </c>
      <c r="R43" s="14">
        <f>(L43*5)+(M43*5)+O43+(N43*50)</f>
        <v>5</v>
      </c>
      <c r="S43" s="13"/>
      <c r="T43" s="15"/>
      <c r="U43" s="15"/>
      <c r="V43" s="16"/>
    </row>
    <row r="44" spans="1:22" ht="12.75">
      <c r="A44" s="11">
        <v>3</v>
      </c>
      <c r="B44" s="12"/>
      <c r="C44" s="13"/>
      <c r="D44" s="13">
        <v>1</v>
      </c>
      <c r="E44" s="13"/>
      <c r="F44" s="13"/>
      <c r="G44" s="14">
        <f>IF(H44&gt;H$3,H44-H$3,0)</f>
        <v>0</v>
      </c>
      <c r="H44" s="14">
        <v>42.21</v>
      </c>
      <c r="I44" s="13" t="s">
        <v>174</v>
      </c>
      <c r="J44" s="14">
        <f>(D44*5)+(E44*5)+G44+(F44*50)</f>
        <v>5</v>
      </c>
      <c r="K44" s="13"/>
      <c r="L44" s="13"/>
      <c r="M44" s="13">
        <v>2</v>
      </c>
      <c r="N44" s="13"/>
      <c r="O44" s="14">
        <f>IF(P44&gt;P$3,P44-P$3,0)</f>
        <v>3.9099999999999966</v>
      </c>
      <c r="P44" s="14">
        <v>40.91</v>
      </c>
      <c r="Q44" s="13" t="s">
        <v>174</v>
      </c>
      <c r="R44" s="14">
        <f>(L44*5)+(M44*5)+O44+(N44*50)</f>
        <v>13.909999999999997</v>
      </c>
      <c r="S44" s="13"/>
      <c r="T44" s="15"/>
      <c r="U44" s="15"/>
      <c r="V44" s="16"/>
    </row>
    <row r="45" spans="1:22" ht="12.75">
      <c r="A45" s="11">
        <v>4</v>
      </c>
      <c r="B45" s="12"/>
      <c r="C45" s="13"/>
      <c r="D45" s="13"/>
      <c r="E45" s="13"/>
      <c r="F45" s="13"/>
      <c r="G45" s="14">
        <f>IF(H45&gt;H$3,H45-H$3,0)</f>
        <v>0</v>
      </c>
      <c r="H45" s="17"/>
      <c r="I45" s="13" t="s">
        <v>176</v>
      </c>
      <c r="J45" s="14">
        <f>(D45*5)+(E45*5)+G45+(F45*50)</f>
        <v>0</v>
      </c>
      <c r="K45" s="13"/>
      <c r="L45" s="13"/>
      <c r="M45" s="13"/>
      <c r="N45" s="13"/>
      <c r="O45" s="14">
        <f>IF(P45&gt;P$3,P45-P$3,0)</f>
        <v>0</v>
      </c>
      <c r="P45" s="17"/>
      <c r="Q45" s="13" t="s">
        <v>174</v>
      </c>
      <c r="R45" s="14">
        <f>(L45*5)+(M45*5)+O45+(N45*50)</f>
        <v>0</v>
      </c>
      <c r="S45" s="13"/>
      <c r="T45" s="15"/>
      <c r="U45" s="15"/>
      <c r="V45" s="16"/>
    </row>
    <row r="46" spans="1:22" ht="13.5" thickBot="1">
      <c r="A46" s="18" t="s">
        <v>46</v>
      </c>
      <c r="B46" s="19"/>
      <c r="C46" s="20"/>
      <c r="D46" s="20"/>
      <c r="E46" s="20"/>
      <c r="F46" s="20"/>
      <c r="G46" s="20"/>
      <c r="H46" s="21"/>
      <c r="I46" s="20"/>
      <c r="J46" s="21"/>
      <c r="K46" s="20"/>
      <c r="L46" s="20"/>
      <c r="M46" s="20"/>
      <c r="N46" s="20"/>
      <c r="O46" s="20"/>
      <c r="P46" s="20"/>
      <c r="Q46" s="20"/>
      <c r="R46" s="21"/>
      <c r="S46" s="20"/>
      <c r="T46" s="20"/>
      <c r="U46" s="20"/>
      <c r="V46" s="22"/>
    </row>
    <row r="47" spans="1:22" s="10" customFormat="1" ht="12.75">
      <c r="A47" s="5" t="s">
        <v>38</v>
      </c>
      <c r="B47" s="4">
        <f>+$B$3-J47-R47</f>
        <v>-46.519999999999996</v>
      </c>
      <c r="C47" s="4">
        <f>$C$3-$B$3-H47-P47</f>
        <v>-100.21999999999998</v>
      </c>
      <c r="D47" s="6"/>
      <c r="E47" s="6"/>
      <c r="F47" s="6"/>
      <c r="G47" s="7"/>
      <c r="H47" s="7">
        <f>SUMIF(I48:I52,"=j",H48:H52)</f>
        <v>144.47</v>
      </c>
      <c r="I47" s="6"/>
      <c r="J47" s="7">
        <f>SUMIF(I48:I51,"=j",J48:J51)</f>
        <v>26.909999999999997</v>
      </c>
      <c r="K47" s="6">
        <v>9</v>
      </c>
      <c r="L47" s="6"/>
      <c r="M47" s="6"/>
      <c r="N47" s="6"/>
      <c r="O47" s="7"/>
      <c r="P47" s="7">
        <f>SUMIF(Q48:Q52,"=j",P48:P52)</f>
        <v>114.27</v>
      </c>
      <c r="Q47" s="6"/>
      <c r="R47" s="7">
        <f>SUMIF(Q48:Q52,"=j",R48:R52)</f>
        <v>19.61</v>
      </c>
      <c r="S47" s="6">
        <v>8</v>
      </c>
      <c r="T47" s="8">
        <f>J47+R47</f>
        <v>46.519999999999996</v>
      </c>
      <c r="U47" s="8">
        <f>P47+H47</f>
        <v>258.74</v>
      </c>
      <c r="V47" s="9">
        <v>8</v>
      </c>
    </row>
    <row r="48" spans="1:22" ht="12.75">
      <c r="A48" s="11">
        <v>1</v>
      </c>
      <c r="B48" s="12"/>
      <c r="C48" s="13"/>
      <c r="D48" s="13"/>
      <c r="E48" s="13">
        <v>1</v>
      </c>
      <c r="F48" s="13"/>
      <c r="G48" s="14">
        <f>IF(H48&gt;H$3,H48-H$3,0)</f>
        <v>11.909999999999997</v>
      </c>
      <c r="H48" s="14">
        <v>64.91</v>
      </c>
      <c r="I48" s="13" t="s">
        <v>174</v>
      </c>
      <c r="J48" s="14">
        <f>(D48*5)+(E48*5)+G48+(F48*50)</f>
        <v>16.909999999999997</v>
      </c>
      <c r="K48" s="13"/>
      <c r="L48" s="13"/>
      <c r="M48" s="13"/>
      <c r="N48" s="13"/>
      <c r="O48" s="14">
        <f>IF(P48&gt;P$3,P48-P$3,0)</f>
        <v>2.240000000000002</v>
      </c>
      <c r="P48" s="14">
        <v>39.24</v>
      </c>
      <c r="Q48" s="13" t="s">
        <v>174</v>
      </c>
      <c r="R48" s="14">
        <f>(L48*5)+(M48*5)+O48+(N48*50)</f>
        <v>2.240000000000002</v>
      </c>
      <c r="S48" s="13"/>
      <c r="T48" s="15"/>
      <c r="U48" s="15"/>
      <c r="V48" s="16"/>
    </row>
    <row r="49" spans="1:22" ht="12.75">
      <c r="A49" s="11">
        <v>2</v>
      </c>
      <c r="B49" s="12"/>
      <c r="C49" s="13"/>
      <c r="D49" s="13"/>
      <c r="E49" s="13"/>
      <c r="F49" s="13"/>
      <c r="G49" s="14">
        <f>IF(H49&gt;H$3,H49-H$3,0)</f>
        <v>0</v>
      </c>
      <c r="H49" s="17">
        <v>43.07</v>
      </c>
      <c r="I49" s="13" t="s">
        <v>174</v>
      </c>
      <c r="J49" s="14">
        <f>(D49*5)+(E49*5)+G49+(F49*50)</f>
        <v>0</v>
      </c>
      <c r="K49" s="13"/>
      <c r="L49" s="13"/>
      <c r="M49" s="13">
        <v>2</v>
      </c>
      <c r="N49" s="13"/>
      <c r="O49" s="14">
        <f>IF(P49&gt;P$3,P49-P$3,0)</f>
        <v>7.369999999999997</v>
      </c>
      <c r="P49" s="17">
        <v>44.37</v>
      </c>
      <c r="Q49" s="13" t="s">
        <v>174</v>
      </c>
      <c r="R49" s="14">
        <f>(L49*5)+(M49*5)+O49+(N49*50)</f>
        <v>17.369999999999997</v>
      </c>
      <c r="S49" s="13"/>
      <c r="T49" s="15"/>
      <c r="U49" s="15"/>
      <c r="V49" s="16"/>
    </row>
    <row r="50" spans="1:22" ht="12.75">
      <c r="A50" s="11">
        <v>3</v>
      </c>
      <c r="B50" s="12"/>
      <c r="C50" s="13"/>
      <c r="D50" s="13">
        <v>2</v>
      </c>
      <c r="E50" s="13"/>
      <c r="F50" s="13"/>
      <c r="G50" s="14">
        <f>IF(H50&gt;H$3,H50-H$3,0)</f>
        <v>0</v>
      </c>
      <c r="H50" s="14">
        <v>36.49</v>
      </c>
      <c r="I50" s="13" t="s">
        <v>174</v>
      </c>
      <c r="J50" s="14">
        <f>(D50*5)+(E50*5)+G50+(F50*50)</f>
        <v>10</v>
      </c>
      <c r="K50" s="13"/>
      <c r="L50" s="13"/>
      <c r="M50" s="13"/>
      <c r="N50" s="13"/>
      <c r="O50" s="13">
        <f>IF(P50&gt;P$3,P50-P$3,0)</f>
        <v>0</v>
      </c>
      <c r="P50" s="13">
        <v>30.66</v>
      </c>
      <c r="Q50" s="13" t="s">
        <v>174</v>
      </c>
      <c r="R50" s="14">
        <f>(L50*5)+(M50*5)+O50+(N50*50)</f>
        <v>0</v>
      </c>
      <c r="S50" s="13"/>
      <c r="T50" s="13"/>
      <c r="U50" s="13"/>
      <c r="V50" s="16"/>
    </row>
    <row r="51" spans="1:22" ht="12.75">
      <c r="A51" s="11">
        <v>4</v>
      </c>
      <c r="B51" s="12"/>
      <c r="C51" s="13"/>
      <c r="D51" s="13"/>
      <c r="E51" s="13"/>
      <c r="F51" s="13"/>
      <c r="G51" s="14">
        <f>IF(H51&gt;H$3,H51-H$3,0)</f>
        <v>0</v>
      </c>
      <c r="H51" s="14"/>
      <c r="I51" s="13" t="s">
        <v>175</v>
      </c>
      <c r="J51" s="14">
        <f>(D51*5)+(E51*5)+G51+(F51*50)</f>
        <v>0</v>
      </c>
      <c r="K51" s="13"/>
      <c r="L51" s="13"/>
      <c r="M51" s="13"/>
      <c r="N51" s="13"/>
      <c r="O51" s="13">
        <f>IF(P51&gt;P$3,P51-P$3,0)</f>
        <v>0</v>
      </c>
      <c r="P51" s="13"/>
      <c r="Q51" s="13" t="s">
        <v>175</v>
      </c>
      <c r="R51" s="14">
        <f>(L51*5)+(M51*5)+O51+(N51*50)</f>
        <v>0</v>
      </c>
      <c r="S51" s="13"/>
      <c r="T51" s="13"/>
      <c r="U51" s="13"/>
      <c r="V51" s="16"/>
    </row>
    <row r="52" spans="1:22" ht="13.5" thickBot="1">
      <c r="A52" s="24" t="s">
        <v>46</v>
      </c>
      <c r="B52" s="19"/>
      <c r="C52" s="25"/>
      <c r="D52" s="25"/>
      <c r="E52" s="25"/>
      <c r="F52" s="25"/>
      <c r="G52" s="26"/>
      <c r="H52" s="26"/>
      <c r="I52" s="25"/>
      <c r="J52" s="26"/>
      <c r="K52" s="25"/>
      <c r="L52" s="25"/>
      <c r="M52" s="25"/>
      <c r="N52" s="25"/>
      <c r="O52" s="26"/>
      <c r="P52" s="25"/>
      <c r="Q52" s="25"/>
      <c r="R52" s="26"/>
      <c r="S52" s="25"/>
      <c r="T52" s="27"/>
      <c r="U52" s="27"/>
      <c r="V52" s="28"/>
    </row>
    <row r="53" spans="1:22" s="10" customFormat="1" ht="12.75">
      <c r="A53" s="5" t="s">
        <v>43</v>
      </c>
      <c r="B53" s="4">
        <f>+$B$3-J53-R53</f>
        <v>-70</v>
      </c>
      <c r="C53" s="4">
        <f>$C$3-$B$3-H53-P53</f>
        <v>23.340000000000018</v>
      </c>
      <c r="D53" s="6"/>
      <c r="E53" s="6"/>
      <c r="F53" s="6"/>
      <c r="G53" s="7"/>
      <c r="H53" s="7">
        <f>SUMIF(I54:I57,"=j",H54:H57)</f>
        <v>63.099999999999994</v>
      </c>
      <c r="I53" s="6"/>
      <c r="J53" s="7">
        <f>SUMIF(I54:I57,"=j",J54:J57)</f>
        <v>60</v>
      </c>
      <c r="K53" s="6">
        <v>11</v>
      </c>
      <c r="L53" s="6"/>
      <c r="M53" s="6"/>
      <c r="N53" s="6"/>
      <c r="O53" s="7"/>
      <c r="P53" s="7">
        <f>SUMIF(Q54:Q57,"=j",P54:P57)</f>
        <v>72.08</v>
      </c>
      <c r="Q53" s="6"/>
      <c r="R53" s="7">
        <f>SUMIF(Q54:Q57,"=j",R54:R57)</f>
        <v>10</v>
      </c>
      <c r="S53" s="6">
        <v>5</v>
      </c>
      <c r="T53" s="8">
        <f>J53+R53</f>
        <v>70</v>
      </c>
      <c r="U53" s="8">
        <f>P53+H53</f>
        <v>135.18</v>
      </c>
      <c r="V53" s="9">
        <v>9</v>
      </c>
    </row>
    <row r="54" spans="1:22" ht="12.75">
      <c r="A54" s="11" t="s">
        <v>185</v>
      </c>
      <c r="B54" s="12"/>
      <c r="C54" s="13"/>
      <c r="D54" s="13"/>
      <c r="E54" s="13"/>
      <c r="F54" s="13">
        <v>1</v>
      </c>
      <c r="G54" s="14">
        <f>IF(H54&gt;H$3,H54-H$3,0)</f>
        <v>0</v>
      </c>
      <c r="H54" s="14"/>
      <c r="I54" s="13" t="s">
        <v>174</v>
      </c>
      <c r="J54" s="14">
        <f>(D54*5)+(E54*5)+G54+(F54*50)</f>
        <v>50</v>
      </c>
      <c r="K54" s="13"/>
      <c r="L54" s="13">
        <v>1</v>
      </c>
      <c r="M54" s="13"/>
      <c r="N54" s="13"/>
      <c r="O54" s="14">
        <f>IF(P54&gt;P$3,P54-P$3,0)</f>
        <v>0</v>
      </c>
      <c r="P54" s="14">
        <v>23.39</v>
      </c>
      <c r="Q54" s="13" t="s">
        <v>174</v>
      </c>
      <c r="R54" s="14">
        <f>(L54*5)+(M54*5)+O54+(N54*50)</f>
        <v>5</v>
      </c>
      <c r="S54" s="13"/>
      <c r="T54" s="15"/>
      <c r="U54" s="15"/>
      <c r="V54" s="16"/>
    </row>
    <row r="55" spans="1:22" ht="12.75">
      <c r="A55" s="11" t="s">
        <v>186</v>
      </c>
      <c r="B55" s="12"/>
      <c r="C55" s="13"/>
      <c r="D55" s="13"/>
      <c r="E55" s="13"/>
      <c r="F55" s="13">
        <v>1</v>
      </c>
      <c r="G55" s="14">
        <f>IF(H55&gt;H$3,H55-H$3,0)</f>
        <v>0</v>
      </c>
      <c r="H55" s="17"/>
      <c r="I55" s="13" t="s">
        <v>175</v>
      </c>
      <c r="J55" s="14">
        <f>(D55*5)+(E55*5)+G55+(F55*50)</f>
        <v>50</v>
      </c>
      <c r="K55" s="13"/>
      <c r="L55" s="13">
        <v>1</v>
      </c>
      <c r="M55" s="13"/>
      <c r="N55" s="13"/>
      <c r="O55" s="14">
        <f>IF(P55&gt;P$3,P55-P$3,0)</f>
        <v>0</v>
      </c>
      <c r="P55" s="17">
        <v>24.42</v>
      </c>
      <c r="Q55" s="13" t="s">
        <v>174</v>
      </c>
      <c r="R55" s="14">
        <f>(L55*5)+(M55*5)+O55+(N55*50)</f>
        <v>5</v>
      </c>
      <c r="S55" s="13"/>
      <c r="T55" s="15"/>
      <c r="U55" s="15"/>
      <c r="V55" s="16"/>
    </row>
    <row r="56" spans="1:22" ht="12.75">
      <c r="A56" s="11" t="s">
        <v>187</v>
      </c>
      <c r="B56" s="12"/>
      <c r="C56" s="13"/>
      <c r="D56" s="13"/>
      <c r="E56" s="13">
        <v>2</v>
      </c>
      <c r="F56" s="13"/>
      <c r="G56" s="14">
        <f>IF(H56&gt;H$3,H56-H$3,0)</f>
        <v>0</v>
      </c>
      <c r="H56" s="17">
        <v>30.99</v>
      </c>
      <c r="I56" s="13" t="s">
        <v>174</v>
      </c>
      <c r="J56" s="14">
        <f>(D56*5)+(E56*5)+G56+(F56*50)</f>
        <v>10</v>
      </c>
      <c r="K56" s="13"/>
      <c r="L56" s="13"/>
      <c r="M56" s="13"/>
      <c r="N56" s="13"/>
      <c r="O56" s="14">
        <f>IF(P56&gt;P$3,P56-P$3,0)</f>
        <v>0</v>
      </c>
      <c r="P56" s="17">
        <v>24.27</v>
      </c>
      <c r="Q56" s="13" t="s">
        <v>174</v>
      </c>
      <c r="R56" s="14">
        <f>(L56*5)+(M56*5)+O56+(N56*50)</f>
        <v>0</v>
      </c>
      <c r="S56" s="13"/>
      <c r="T56" s="15"/>
      <c r="U56" s="15"/>
      <c r="V56" s="16"/>
    </row>
    <row r="57" spans="1:22" ht="12.75">
      <c r="A57" s="11" t="s">
        <v>188</v>
      </c>
      <c r="B57" s="12"/>
      <c r="C57" s="13"/>
      <c r="D57" s="13"/>
      <c r="E57" s="13"/>
      <c r="F57" s="13"/>
      <c r="G57" s="14">
        <f>IF(H57&gt;H$3,H57-H$3,0)</f>
        <v>0</v>
      </c>
      <c r="H57" s="17">
        <v>32.11</v>
      </c>
      <c r="I57" s="13" t="s">
        <v>174</v>
      </c>
      <c r="J57" s="14">
        <f>(D57*5)+(E57*5)+G57+(F57*50)</f>
        <v>0</v>
      </c>
      <c r="K57" s="13"/>
      <c r="L57" s="13"/>
      <c r="M57" s="13"/>
      <c r="N57" s="13">
        <v>1</v>
      </c>
      <c r="O57" s="14">
        <f>IF(P57&gt;P$3,P57-P$3,0)</f>
        <v>0</v>
      </c>
      <c r="P57" s="17"/>
      <c r="Q57" s="13" t="s">
        <v>175</v>
      </c>
      <c r="R57" s="14">
        <f>(L57*5)+(M57*5)+O57+(N57*50)</f>
        <v>50</v>
      </c>
      <c r="S57" s="13"/>
      <c r="T57" s="15"/>
      <c r="U57" s="15"/>
      <c r="V57" s="16"/>
    </row>
    <row r="58" spans="1:22" ht="13.5" thickBot="1">
      <c r="A58" s="18" t="s">
        <v>46</v>
      </c>
      <c r="B58" s="19"/>
      <c r="C58" s="20"/>
      <c r="D58" s="20"/>
      <c r="E58" s="20"/>
      <c r="F58" s="20"/>
      <c r="G58" s="20"/>
      <c r="H58" s="21"/>
      <c r="I58" s="20"/>
      <c r="J58" s="21"/>
      <c r="K58" s="20"/>
      <c r="L58" s="20"/>
      <c r="M58" s="20"/>
      <c r="N58" s="20"/>
      <c r="O58" s="20"/>
      <c r="P58" s="20"/>
      <c r="Q58" s="20"/>
      <c r="R58" s="21"/>
      <c r="S58" s="20"/>
      <c r="T58" s="20"/>
      <c r="U58" s="20"/>
      <c r="V58" s="22"/>
    </row>
    <row r="59" spans="1:23" s="10" customFormat="1" ht="12.75">
      <c r="A59" s="5" t="s">
        <v>44</v>
      </c>
      <c r="B59" s="4">
        <f>+$B$3-J59-R59</f>
        <v>-80</v>
      </c>
      <c r="C59" s="4">
        <f>$C$3-$B$3-H59-P59</f>
        <v>0.5000000000000284</v>
      </c>
      <c r="D59" s="6"/>
      <c r="E59" s="6"/>
      <c r="F59" s="6"/>
      <c r="G59" s="7"/>
      <c r="H59" s="7">
        <f>SUMIF(I60:I63,"=j",H60:H63)</f>
        <v>104.10999999999999</v>
      </c>
      <c r="I59" s="6"/>
      <c r="J59" s="7">
        <f>SUMIF(I60:I63,"=j",J60:J63)</f>
        <v>25</v>
      </c>
      <c r="K59" s="6">
        <v>8</v>
      </c>
      <c r="L59" s="6"/>
      <c r="M59" s="6"/>
      <c r="N59" s="6"/>
      <c r="O59" s="7"/>
      <c r="P59" s="7">
        <f>SUMIF(Q60:Q63,"=j",P60:P63)</f>
        <v>53.91</v>
      </c>
      <c r="Q59" s="6"/>
      <c r="R59" s="7">
        <f>SUMIF(Q60:Q63,"=j",R60:R63)</f>
        <v>55</v>
      </c>
      <c r="S59" s="6">
        <v>10</v>
      </c>
      <c r="T59" s="8">
        <f>J59+R59</f>
        <v>80</v>
      </c>
      <c r="U59" s="8">
        <f>P59+H59</f>
        <v>158.01999999999998</v>
      </c>
      <c r="V59" s="9">
        <v>10</v>
      </c>
      <c r="W59" s="23"/>
    </row>
    <row r="60" spans="1:23" ht="12.75">
      <c r="A60" s="11">
        <v>1</v>
      </c>
      <c r="B60" s="12"/>
      <c r="C60" s="13"/>
      <c r="D60" s="13">
        <v>3</v>
      </c>
      <c r="E60" s="13">
        <v>1</v>
      </c>
      <c r="F60" s="13"/>
      <c r="G60" s="14">
        <f>IF(H60&gt;H$3,H60-H$3,0)</f>
        <v>0</v>
      </c>
      <c r="H60" s="14">
        <v>35.19</v>
      </c>
      <c r="I60" s="13" t="s">
        <v>174</v>
      </c>
      <c r="J60" s="14">
        <f>(D60*5)+(E60*5)+G60+(F60*50)</f>
        <v>20</v>
      </c>
      <c r="K60" s="13"/>
      <c r="L60" s="13">
        <v>1</v>
      </c>
      <c r="M60" s="13"/>
      <c r="N60" s="13"/>
      <c r="O60" s="14">
        <f>IF(P60&gt;P$3,P60-P$3,0)</f>
        <v>0</v>
      </c>
      <c r="P60" s="14">
        <v>27.45</v>
      </c>
      <c r="Q60" s="13" t="s">
        <v>174</v>
      </c>
      <c r="R60" s="14">
        <f>(L60*5)+(M60*5)+O60+(N60*50)</f>
        <v>5</v>
      </c>
      <c r="S60" s="13"/>
      <c r="T60" s="15"/>
      <c r="U60" s="15"/>
      <c r="V60" s="16"/>
      <c r="W60" s="13"/>
    </row>
    <row r="61" spans="1:23" ht="12.75">
      <c r="A61" s="11">
        <v>2</v>
      </c>
      <c r="B61" s="12"/>
      <c r="C61" s="13"/>
      <c r="D61" s="13">
        <v>1</v>
      </c>
      <c r="E61" s="13">
        <v>1</v>
      </c>
      <c r="F61" s="13">
        <v>1</v>
      </c>
      <c r="G61" s="14">
        <f>IF(H61&gt;H$3,H61-H$3,0)</f>
        <v>0</v>
      </c>
      <c r="H61" s="17"/>
      <c r="I61" s="13" t="s">
        <v>175</v>
      </c>
      <c r="J61" s="14">
        <f>(D61*5)+(E61*5)+G61+(F61*50)</f>
        <v>60</v>
      </c>
      <c r="K61" s="13"/>
      <c r="L61" s="13"/>
      <c r="M61" s="13"/>
      <c r="N61" s="13"/>
      <c r="O61" s="14">
        <f>IF(P61&gt;P$3,P61-P$3,0)</f>
        <v>0</v>
      </c>
      <c r="P61" s="17">
        <v>26.46</v>
      </c>
      <c r="Q61" s="13" t="s">
        <v>174</v>
      </c>
      <c r="R61" s="14">
        <f>(L61*5)+(M61*5)+O61+(N61*50)</f>
        <v>0</v>
      </c>
      <c r="S61" s="13"/>
      <c r="T61" s="15"/>
      <c r="U61" s="15"/>
      <c r="V61" s="16"/>
      <c r="W61" s="13"/>
    </row>
    <row r="62" spans="1:23" ht="12.75">
      <c r="A62" s="11">
        <v>3</v>
      </c>
      <c r="B62" s="12"/>
      <c r="C62" s="13"/>
      <c r="D62" s="13">
        <v>1</v>
      </c>
      <c r="E62" s="13"/>
      <c r="F62" s="13"/>
      <c r="G62" s="14">
        <f>IF(H62&gt;H$3,H62-H$3,0)</f>
        <v>0</v>
      </c>
      <c r="H62" s="17">
        <v>35.41</v>
      </c>
      <c r="I62" s="13" t="s">
        <v>174</v>
      </c>
      <c r="J62" s="14">
        <f>(D62*5)+(E62*5)+G62+(F62*50)</f>
        <v>5</v>
      </c>
      <c r="K62" s="13"/>
      <c r="L62" s="13"/>
      <c r="M62" s="13"/>
      <c r="N62" s="13">
        <v>1</v>
      </c>
      <c r="O62" s="14">
        <f>IF(P62&gt;P$3,P62-P$3,0)</f>
        <v>0</v>
      </c>
      <c r="P62" s="17"/>
      <c r="Q62" s="13" t="s">
        <v>174</v>
      </c>
      <c r="R62" s="14">
        <f>(L62*5)+(M62*5)+O62+(N62*50)</f>
        <v>50</v>
      </c>
      <c r="S62" s="13"/>
      <c r="T62" s="15"/>
      <c r="U62" s="15"/>
      <c r="V62" s="16"/>
      <c r="W62" s="13"/>
    </row>
    <row r="63" spans="1:23" ht="12.75">
      <c r="A63" s="11">
        <v>4</v>
      </c>
      <c r="B63" s="12"/>
      <c r="C63" s="13"/>
      <c r="D63" s="13"/>
      <c r="E63" s="13"/>
      <c r="F63" s="13"/>
      <c r="G63" s="14">
        <f>IF(H63&gt;H$3,H63-H$3,0)</f>
        <v>0</v>
      </c>
      <c r="H63" s="17">
        <v>33.51</v>
      </c>
      <c r="I63" s="13" t="s">
        <v>174</v>
      </c>
      <c r="J63" s="14">
        <f>(D63*5)+(E63*5)+G63+(F63*50)</f>
        <v>0</v>
      </c>
      <c r="K63" s="13"/>
      <c r="L63" s="13"/>
      <c r="M63" s="13"/>
      <c r="N63" s="13">
        <v>1</v>
      </c>
      <c r="O63" s="14">
        <f>IF(P63&gt;P$3,P63-P$3,0)</f>
        <v>0</v>
      </c>
      <c r="P63" s="17"/>
      <c r="Q63" s="13" t="s">
        <v>175</v>
      </c>
      <c r="R63" s="14">
        <f>(L63*5)+(M63*5)+O63+(N63*50)</f>
        <v>50</v>
      </c>
      <c r="S63" s="13"/>
      <c r="T63" s="15"/>
      <c r="U63" s="15"/>
      <c r="V63" s="16"/>
      <c r="W63" s="13"/>
    </row>
    <row r="64" spans="1:23" ht="13.5" thickBot="1">
      <c r="A64" s="18" t="s">
        <v>46</v>
      </c>
      <c r="B64" s="19"/>
      <c r="C64" s="20"/>
      <c r="D64" s="20"/>
      <c r="E64" s="20"/>
      <c r="F64" s="20"/>
      <c r="G64" s="20"/>
      <c r="H64" s="21"/>
      <c r="I64" s="20"/>
      <c r="J64" s="21"/>
      <c r="K64" s="20"/>
      <c r="L64" s="20"/>
      <c r="M64" s="20"/>
      <c r="N64" s="20"/>
      <c r="O64" s="20"/>
      <c r="P64" s="20"/>
      <c r="Q64" s="20"/>
      <c r="R64" s="21"/>
      <c r="S64" s="20"/>
      <c r="T64" s="20"/>
      <c r="U64" s="20"/>
      <c r="V64" s="22"/>
      <c r="W64" s="13"/>
    </row>
    <row r="65" spans="1:22" s="10" customFormat="1" ht="12.75">
      <c r="A65" s="5" t="s">
        <v>37</v>
      </c>
      <c r="B65" s="4">
        <f>+$B$3-J65-R65</f>
        <v>-135</v>
      </c>
      <c r="C65" s="4">
        <f>$C$3-$B$3-H65-P65</f>
        <v>17.060000000000016</v>
      </c>
      <c r="D65" s="6"/>
      <c r="E65" s="6"/>
      <c r="F65" s="6"/>
      <c r="G65" s="7"/>
      <c r="H65" s="7">
        <f>SUMIF(I66:I69,"=j",H66:H69)</f>
        <v>111.42999999999999</v>
      </c>
      <c r="I65" s="6"/>
      <c r="J65" s="7">
        <f>SUMIF(I66:I69,"=j",J66:J69)</f>
        <v>35</v>
      </c>
      <c r="K65" s="6">
        <v>10</v>
      </c>
      <c r="L65" s="6"/>
      <c r="M65" s="6"/>
      <c r="N65" s="6"/>
      <c r="O65" s="7"/>
      <c r="P65" s="7">
        <f>SUMIF(Q66:Q69,"=j",P66:P69)</f>
        <v>30.03</v>
      </c>
      <c r="Q65" s="6"/>
      <c r="R65" s="7">
        <f>SUMIF(Q66:Q69,"=j",R66:R69)</f>
        <v>100</v>
      </c>
      <c r="S65" s="6">
        <v>11</v>
      </c>
      <c r="T65" s="8">
        <f>J65+R65</f>
        <v>135</v>
      </c>
      <c r="U65" s="8">
        <f>P65+H65</f>
        <v>141.45999999999998</v>
      </c>
      <c r="V65" s="9">
        <v>11</v>
      </c>
    </row>
    <row r="66" spans="1:22" ht="12.75">
      <c r="A66" s="11">
        <v>1</v>
      </c>
      <c r="B66" s="12"/>
      <c r="C66" s="13"/>
      <c r="D66" s="13">
        <v>1</v>
      </c>
      <c r="E66" s="13">
        <v>1</v>
      </c>
      <c r="F66" s="13"/>
      <c r="G66" s="14">
        <f>IF(H66&gt;H$3,H66-H$3,0)</f>
        <v>0</v>
      </c>
      <c r="H66" s="14">
        <v>41.18</v>
      </c>
      <c r="I66" s="13" t="s">
        <v>174</v>
      </c>
      <c r="J66" s="14">
        <f>(D66*5)+(E66*5)+G66+(F66*50)</f>
        <v>10</v>
      </c>
      <c r="K66" s="13"/>
      <c r="L66" s="13"/>
      <c r="M66" s="13"/>
      <c r="N66" s="13"/>
      <c r="O66" s="14">
        <f>IF(P66&gt;P$3,P66-P$3,0)</f>
        <v>0</v>
      </c>
      <c r="P66" s="14">
        <v>30.03</v>
      </c>
      <c r="Q66" s="13" t="s">
        <v>174</v>
      </c>
      <c r="R66" s="14">
        <f>(L66*5)+(M66*5)+O66+(N66*50)</f>
        <v>0</v>
      </c>
      <c r="S66" s="13"/>
      <c r="T66" s="15"/>
      <c r="U66" s="15"/>
      <c r="V66" s="16"/>
    </row>
    <row r="67" spans="1:22" ht="12.75">
      <c r="A67" s="11">
        <v>2</v>
      </c>
      <c r="B67" s="12"/>
      <c r="C67" s="13"/>
      <c r="D67" s="13">
        <v>2</v>
      </c>
      <c r="E67" s="13"/>
      <c r="F67" s="13"/>
      <c r="G67" s="14">
        <f>IF(H67&gt;H$3,H67-H$3,0)</f>
        <v>0</v>
      </c>
      <c r="H67" s="14">
        <v>34.42</v>
      </c>
      <c r="I67" s="13" t="s">
        <v>174</v>
      </c>
      <c r="J67" s="14">
        <f>(D67*5)+(E67*5)+G67+(F67*50)</f>
        <v>10</v>
      </c>
      <c r="K67" s="13"/>
      <c r="L67" s="13"/>
      <c r="M67" s="13"/>
      <c r="N67" s="13">
        <v>1</v>
      </c>
      <c r="O67" s="14">
        <f>IF(P67&gt;P$3,P67-P$3,0)</f>
        <v>0</v>
      </c>
      <c r="P67" s="14"/>
      <c r="Q67" s="13" t="s">
        <v>175</v>
      </c>
      <c r="R67" s="14">
        <f>(L67*5)+(M67*5)+O67+(N67*50)</f>
        <v>50</v>
      </c>
      <c r="S67" s="13"/>
      <c r="T67" s="15"/>
      <c r="U67" s="15"/>
      <c r="V67" s="16"/>
    </row>
    <row r="68" spans="1:22" ht="12.75">
      <c r="A68" s="11">
        <v>3</v>
      </c>
      <c r="B68" s="12"/>
      <c r="C68" s="13"/>
      <c r="D68" s="13"/>
      <c r="E68" s="13"/>
      <c r="F68" s="13">
        <v>1</v>
      </c>
      <c r="G68" s="14">
        <f>IF(H68&gt;H$3,H68-H$3,0)</f>
        <v>0</v>
      </c>
      <c r="H68" s="17"/>
      <c r="I68" s="13" t="s">
        <v>175</v>
      </c>
      <c r="J68" s="14">
        <f>(D68*5)+(E68*5)+G68+(F68*50)</f>
        <v>50</v>
      </c>
      <c r="K68" s="13"/>
      <c r="L68" s="13"/>
      <c r="M68" s="13"/>
      <c r="N68" s="13">
        <v>1</v>
      </c>
      <c r="O68" s="14">
        <f>IF(P68&gt;P$3,P68-P$3,0)</f>
        <v>0</v>
      </c>
      <c r="P68" s="17"/>
      <c r="Q68" s="13" t="s">
        <v>174</v>
      </c>
      <c r="R68" s="14">
        <f>(L68*5)+(M68*5)+O68+(N68*50)</f>
        <v>50</v>
      </c>
      <c r="S68" s="13"/>
      <c r="T68" s="15"/>
      <c r="U68" s="15"/>
      <c r="V68" s="16"/>
    </row>
    <row r="69" spans="1:22" ht="12.75">
      <c r="A69" s="11">
        <v>4</v>
      </c>
      <c r="B69" s="12"/>
      <c r="C69" s="13"/>
      <c r="D69" s="13">
        <v>3</v>
      </c>
      <c r="E69" s="13"/>
      <c r="F69" s="13"/>
      <c r="G69" s="14">
        <f>IF(H69&gt;H$3,H69-H$3,0)</f>
        <v>0</v>
      </c>
      <c r="H69" s="17">
        <v>35.83</v>
      </c>
      <c r="I69" s="13" t="s">
        <v>174</v>
      </c>
      <c r="J69" s="14">
        <f>(D69*5)+(E69*5)+G69+(F69*50)</f>
        <v>15</v>
      </c>
      <c r="K69" s="13"/>
      <c r="L69" s="13"/>
      <c r="M69" s="13"/>
      <c r="N69" s="13">
        <v>1</v>
      </c>
      <c r="O69" s="14">
        <f>IF(P69&gt;P$3,P69-P$3,0)</f>
        <v>0</v>
      </c>
      <c r="P69" s="17"/>
      <c r="Q69" s="13" t="s">
        <v>174</v>
      </c>
      <c r="R69" s="14">
        <f>(L69*5)+(M69*5)+O69+(N69*50)</f>
        <v>50</v>
      </c>
      <c r="S69" s="13"/>
      <c r="T69" s="15"/>
      <c r="U69" s="15"/>
      <c r="V69" s="16"/>
    </row>
    <row r="70" spans="1:22" ht="13.5" thickBot="1">
      <c r="A70" s="18" t="s">
        <v>46</v>
      </c>
      <c r="B70" s="19"/>
      <c r="C70" s="20"/>
      <c r="D70" s="20"/>
      <c r="E70" s="20"/>
      <c r="F70" s="20"/>
      <c r="G70" s="20"/>
      <c r="H70" s="21"/>
      <c r="I70" s="20"/>
      <c r="J70" s="21"/>
      <c r="K70" s="20"/>
      <c r="L70" s="20"/>
      <c r="M70" s="20"/>
      <c r="N70" s="20"/>
      <c r="O70" s="20"/>
      <c r="P70" s="20"/>
      <c r="Q70" s="20"/>
      <c r="R70" s="21"/>
      <c r="S70" s="20"/>
      <c r="T70" s="20"/>
      <c r="U70" s="20"/>
      <c r="V70" s="22"/>
    </row>
  </sheetData>
  <mergeCells count="4">
    <mergeCell ref="D1:J2"/>
    <mergeCell ref="L1:R2"/>
    <mergeCell ref="T1:U2"/>
    <mergeCell ref="T3:U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="93" zoomScaleNormal="93" workbookViewId="0" topLeftCell="A1">
      <pane ySplit="4" topLeftCell="BM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2.421875" style="1" bestFit="1" customWidth="1"/>
    <col min="2" max="2" width="8.28125" style="1" bestFit="1" customWidth="1"/>
    <col min="3" max="3" width="8.8515625" style="1" bestFit="1" customWidth="1"/>
    <col min="4" max="4" width="2.28125" style="1" bestFit="1" customWidth="1"/>
    <col min="5" max="5" width="3.00390625" style="1" bestFit="1" customWidth="1"/>
    <col min="6" max="6" width="2.57421875" style="1" bestFit="1" customWidth="1"/>
    <col min="7" max="7" width="6.00390625" style="1" bestFit="1" customWidth="1"/>
    <col min="8" max="8" width="8.00390625" style="1" bestFit="1" customWidth="1"/>
    <col min="9" max="9" width="5.7109375" style="1" bestFit="1" customWidth="1"/>
    <col min="10" max="10" width="11.28125" style="1" bestFit="1" customWidth="1"/>
    <col min="11" max="11" width="6.8515625" style="1" bestFit="1" customWidth="1"/>
    <col min="12" max="12" width="2.28125" style="1" bestFit="1" customWidth="1"/>
    <col min="13" max="13" width="3.00390625" style="1" bestFit="1" customWidth="1"/>
    <col min="14" max="14" width="2.57421875" style="1" bestFit="1" customWidth="1"/>
    <col min="15" max="15" width="6.00390625" style="1" bestFit="1" customWidth="1"/>
    <col min="16" max="16" width="8.140625" style="1" bestFit="1" customWidth="1"/>
    <col min="17" max="17" width="5.7109375" style="1" bestFit="1" customWidth="1"/>
    <col min="18" max="18" width="11.28125" style="1" bestFit="1" customWidth="1"/>
    <col min="19" max="19" width="6.8515625" style="1" bestFit="1" customWidth="1"/>
    <col min="20" max="20" width="10.00390625" style="1" bestFit="1" customWidth="1"/>
    <col min="21" max="21" width="7.8515625" style="1" bestFit="1" customWidth="1"/>
    <col min="22" max="22" width="6.8515625" style="1" customWidth="1"/>
    <col min="23" max="16384" width="9.140625" style="1" customWidth="1"/>
  </cols>
  <sheetData>
    <row r="1" spans="2:21" ht="12.75" customHeight="1">
      <c r="B1" s="1" t="s">
        <v>14</v>
      </c>
      <c r="C1" s="1" t="s">
        <v>16</v>
      </c>
      <c r="D1" s="29" t="s">
        <v>191</v>
      </c>
      <c r="E1" s="29"/>
      <c r="F1" s="29"/>
      <c r="G1" s="29"/>
      <c r="H1" s="29"/>
      <c r="I1" s="29"/>
      <c r="J1" s="29"/>
      <c r="L1" s="32" t="s">
        <v>48</v>
      </c>
      <c r="M1" s="32"/>
      <c r="N1" s="32"/>
      <c r="O1" s="32"/>
      <c r="P1" s="32"/>
      <c r="Q1" s="32"/>
      <c r="R1" s="32"/>
      <c r="T1" s="31" t="s">
        <v>11</v>
      </c>
      <c r="U1" s="31"/>
    </row>
    <row r="2" spans="2:21" ht="12.75" customHeight="1">
      <c r="B2" s="1" t="s">
        <v>15</v>
      </c>
      <c r="C2" s="1" t="s">
        <v>17</v>
      </c>
      <c r="D2" s="29"/>
      <c r="E2" s="29"/>
      <c r="F2" s="29"/>
      <c r="G2" s="29"/>
      <c r="H2" s="29"/>
      <c r="I2" s="29"/>
      <c r="J2" s="29"/>
      <c r="L2" s="32"/>
      <c r="M2" s="32"/>
      <c r="N2" s="32"/>
      <c r="O2" s="32"/>
      <c r="P2" s="32"/>
      <c r="Q2" s="32"/>
      <c r="R2" s="32"/>
      <c r="T2" s="31"/>
      <c r="U2" s="31"/>
    </row>
    <row r="3" spans="2:21" ht="12.75">
      <c r="B3" s="2">
        <v>0</v>
      </c>
      <c r="C3" s="2">
        <v>172.01</v>
      </c>
      <c r="G3" s="2" t="s">
        <v>6</v>
      </c>
      <c r="H3" s="2">
        <v>53</v>
      </c>
      <c r="I3" s="2"/>
      <c r="J3" s="3" t="s">
        <v>172</v>
      </c>
      <c r="O3" s="1" t="s">
        <v>6</v>
      </c>
      <c r="P3" s="2">
        <v>43</v>
      </c>
      <c r="Q3" s="2"/>
      <c r="R3" s="2"/>
      <c r="T3" s="31"/>
      <c r="U3" s="31"/>
    </row>
    <row r="4" spans="1:22" ht="13.5" thickBot="1">
      <c r="A4" s="1" t="s">
        <v>19</v>
      </c>
      <c r="D4" s="1" t="s">
        <v>2</v>
      </c>
      <c r="E4" s="1" t="s">
        <v>3</v>
      </c>
      <c r="F4" s="1" t="s">
        <v>9</v>
      </c>
      <c r="G4" s="2" t="s">
        <v>4</v>
      </c>
      <c r="H4" s="2" t="s">
        <v>5</v>
      </c>
      <c r="I4" s="3" t="s">
        <v>12</v>
      </c>
      <c r="J4" s="2" t="s">
        <v>7</v>
      </c>
      <c r="K4" s="1" t="s">
        <v>10</v>
      </c>
      <c r="L4" s="1" t="s">
        <v>2</v>
      </c>
      <c r="M4" s="1" t="s">
        <v>3</v>
      </c>
      <c r="N4" s="1" t="s">
        <v>9</v>
      </c>
      <c r="O4" s="1" t="s">
        <v>4</v>
      </c>
      <c r="P4" s="2" t="s">
        <v>5</v>
      </c>
      <c r="Q4" s="3" t="s">
        <v>12</v>
      </c>
      <c r="R4" s="2" t="s">
        <v>7</v>
      </c>
      <c r="S4" s="1" t="s">
        <v>10</v>
      </c>
      <c r="T4" s="1" t="s">
        <v>7</v>
      </c>
      <c r="U4" s="1" t="s">
        <v>8</v>
      </c>
      <c r="V4" s="1" t="s">
        <v>10</v>
      </c>
    </row>
    <row r="5" spans="1:22" s="10" customFormat="1" ht="12.75">
      <c r="A5" s="5" t="s">
        <v>36</v>
      </c>
      <c r="B5" s="4">
        <f>+$B$3-J5-R5</f>
        <v>0</v>
      </c>
      <c r="C5" s="4">
        <f>$C$3-$B$3-H5-P5</f>
        <v>0</v>
      </c>
      <c r="D5" s="6"/>
      <c r="E5" s="6"/>
      <c r="F5" s="6"/>
      <c r="G5" s="7"/>
      <c r="H5" s="7">
        <f>SUMIF(I6:I9,"=j",H6:H9)</f>
        <v>86.32</v>
      </c>
      <c r="I5" s="6"/>
      <c r="J5" s="7">
        <f>SUMIF(I6:I9,"=j",J6:J9)</f>
        <v>0</v>
      </c>
      <c r="K5" s="6">
        <v>1</v>
      </c>
      <c r="L5" s="6"/>
      <c r="M5" s="6"/>
      <c r="N5" s="6"/>
      <c r="O5" s="7"/>
      <c r="P5" s="7">
        <f>SUMIF(Q6:Q9,"=j",P6:P9)</f>
        <v>85.69</v>
      </c>
      <c r="Q5" s="6"/>
      <c r="R5" s="7">
        <f>SUMIF(Q6:Q9,"=j",R6:R9)</f>
        <v>0</v>
      </c>
      <c r="S5" s="6">
        <v>1</v>
      </c>
      <c r="T5" s="8">
        <f>J5+R5</f>
        <v>0</v>
      </c>
      <c r="U5" s="8">
        <f>P5+H5</f>
        <v>172.01</v>
      </c>
      <c r="V5" s="9">
        <v>1</v>
      </c>
    </row>
    <row r="6" spans="1:22" ht="12.75">
      <c r="A6" s="11">
        <v>1</v>
      </c>
      <c r="B6" s="12"/>
      <c r="C6" s="13"/>
      <c r="D6" s="13"/>
      <c r="E6" s="13"/>
      <c r="F6" s="13"/>
      <c r="G6" s="14">
        <f>IF(H6&gt;H$3,H6-H$3,0)</f>
        <v>0</v>
      </c>
      <c r="H6" s="14">
        <v>29.51</v>
      </c>
      <c r="I6" s="13" t="s">
        <v>174</v>
      </c>
      <c r="J6" s="14">
        <f>(D6*5)+(E6*5)+G6+(F6*50)</f>
        <v>0</v>
      </c>
      <c r="K6" s="13"/>
      <c r="L6" s="13">
        <v>1</v>
      </c>
      <c r="M6" s="13"/>
      <c r="N6" s="13"/>
      <c r="O6" s="14">
        <f>IF(P6&gt;P$3,P6-P$3,0)</f>
        <v>0</v>
      </c>
      <c r="P6" s="14">
        <v>27.77</v>
      </c>
      <c r="Q6" s="13" t="s">
        <v>175</v>
      </c>
      <c r="R6" s="14">
        <f>(L6*5)+(M6*5)+O6+(N6*50)</f>
        <v>5</v>
      </c>
      <c r="S6" s="13"/>
      <c r="T6" s="15"/>
      <c r="U6" s="15"/>
      <c r="V6" s="16"/>
    </row>
    <row r="7" spans="1:22" ht="12.75">
      <c r="A7" s="11">
        <v>2</v>
      </c>
      <c r="B7" s="12"/>
      <c r="C7" s="13"/>
      <c r="D7" s="13"/>
      <c r="E7" s="13">
        <v>1</v>
      </c>
      <c r="F7" s="13"/>
      <c r="G7" s="14">
        <f>IF(H7&gt;H$3,H7-H$3,0)</f>
        <v>0</v>
      </c>
      <c r="H7" s="14">
        <v>34.76</v>
      </c>
      <c r="I7" s="13" t="s">
        <v>175</v>
      </c>
      <c r="J7" s="14">
        <f>(D7*5)+(E7*5)+G7+(F7*50)</f>
        <v>5</v>
      </c>
      <c r="K7" s="13"/>
      <c r="L7" s="13"/>
      <c r="M7" s="13"/>
      <c r="N7" s="13"/>
      <c r="O7" s="14">
        <f>IF(P7&gt;P$3,P7-P$3,0)</f>
        <v>0</v>
      </c>
      <c r="P7" s="14">
        <v>27.18</v>
      </c>
      <c r="Q7" s="13" t="s">
        <v>174</v>
      </c>
      <c r="R7" s="14">
        <f>(L7*5)+(M7*5)+O7+(N7*50)</f>
        <v>0</v>
      </c>
      <c r="S7" s="13"/>
      <c r="T7" s="15"/>
      <c r="U7" s="15"/>
      <c r="V7" s="16"/>
    </row>
    <row r="8" spans="1:22" ht="12.75">
      <c r="A8" s="11">
        <v>3</v>
      </c>
      <c r="B8" s="12"/>
      <c r="C8" s="13"/>
      <c r="D8" s="13"/>
      <c r="E8" s="13"/>
      <c r="F8" s="13"/>
      <c r="G8" s="14">
        <f>IF(H8&gt;H$3,H8-H$3,0)</f>
        <v>0</v>
      </c>
      <c r="H8" s="14">
        <v>27.29</v>
      </c>
      <c r="I8" s="13" t="s">
        <v>174</v>
      </c>
      <c r="J8" s="14">
        <f>(D8*5)+(E8*5)+G8+(F8*50)</f>
        <v>0</v>
      </c>
      <c r="K8" s="13"/>
      <c r="L8" s="13"/>
      <c r="M8" s="13"/>
      <c r="N8" s="13"/>
      <c r="O8" s="14">
        <f>IF(P8&gt;P$3,P8-P$3,0)</f>
        <v>0</v>
      </c>
      <c r="P8" s="14">
        <v>27.31</v>
      </c>
      <c r="Q8" s="13" t="s">
        <v>174</v>
      </c>
      <c r="R8" s="14">
        <f>(L8*5)+(M8*5)+O8+(N8*50)</f>
        <v>0</v>
      </c>
      <c r="S8" s="13"/>
      <c r="T8" s="15"/>
      <c r="U8" s="15"/>
      <c r="V8" s="16"/>
    </row>
    <row r="9" spans="1:22" ht="12.75">
      <c r="A9" s="11">
        <v>4</v>
      </c>
      <c r="B9" s="12"/>
      <c r="C9" s="13"/>
      <c r="D9" s="13"/>
      <c r="E9" s="13"/>
      <c r="F9" s="13"/>
      <c r="G9" s="14">
        <f>IF(H9&gt;H$3,H9-H$3,0)</f>
        <v>0</v>
      </c>
      <c r="H9" s="17">
        <v>29.52</v>
      </c>
      <c r="I9" s="13" t="s">
        <v>174</v>
      </c>
      <c r="J9" s="14">
        <f>(D9*5)+(E9*5)+G9+(F9*50)</f>
        <v>0</v>
      </c>
      <c r="K9" s="13"/>
      <c r="L9" s="13"/>
      <c r="M9" s="13"/>
      <c r="N9" s="13"/>
      <c r="O9" s="14">
        <f>IF(P9&gt;P$3,P9-P$3,0)</f>
        <v>0</v>
      </c>
      <c r="P9" s="17">
        <v>31.2</v>
      </c>
      <c r="Q9" s="13" t="s">
        <v>174</v>
      </c>
      <c r="R9" s="14">
        <f>(L9*5)+(M9*5)+O9+(N9*50)</f>
        <v>0</v>
      </c>
      <c r="S9" s="13"/>
      <c r="T9" s="15"/>
      <c r="U9" s="15"/>
      <c r="V9" s="16"/>
    </row>
    <row r="10" spans="1:22" ht="13.5" thickBot="1">
      <c r="A10" s="18" t="s">
        <v>46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2"/>
    </row>
    <row r="11" spans="1:22" s="10" customFormat="1" ht="12.75">
      <c r="A11" s="5" t="s">
        <v>43</v>
      </c>
      <c r="B11" s="4">
        <f>+$B$3-J11-R11</f>
        <v>0</v>
      </c>
      <c r="C11" s="4">
        <f>$C$3-$B$3-H11-P11</f>
        <v>-6.450000000000017</v>
      </c>
      <c r="D11" s="6"/>
      <c r="E11" s="6"/>
      <c r="F11" s="6"/>
      <c r="G11" s="6"/>
      <c r="H11" s="7">
        <f>SUMIF(I12:I15,"=j",H12:H15)</f>
        <v>90.47</v>
      </c>
      <c r="I11" s="6"/>
      <c r="J11" s="7">
        <f>SUMIF(I12:I15,"=j",J12:J15)</f>
        <v>0</v>
      </c>
      <c r="K11" s="6">
        <v>2</v>
      </c>
      <c r="L11" s="6"/>
      <c r="M11" s="6"/>
      <c r="N11" s="6"/>
      <c r="O11" s="7"/>
      <c r="P11" s="7">
        <f>SUMIF(Q12:Q15,"=j",P12:P15)</f>
        <v>87.99000000000001</v>
      </c>
      <c r="Q11" s="6"/>
      <c r="R11" s="7">
        <f>SUMIF(Q12:Q15,"=j",R12:R15)</f>
        <v>0</v>
      </c>
      <c r="S11" s="6">
        <v>2</v>
      </c>
      <c r="T11" s="8">
        <f>J11+R11</f>
        <v>0</v>
      </c>
      <c r="U11" s="8">
        <f>P11+H11</f>
        <v>178.46</v>
      </c>
      <c r="V11" s="9">
        <v>2</v>
      </c>
    </row>
    <row r="12" spans="1:22" ht="12.75">
      <c r="A12" s="11" t="s">
        <v>182</v>
      </c>
      <c r="B12" s="12"/>
      <c r="C12" s="13"/>
      <c r="D12" s="13"/>
      <c r="E12" s="13"/>
      <c r="F12" s="13"/>
      <c r="G12" s="14">
        <f>IF(H12&gt;H$3,H12-H$3,0)</f>
        <v>0</v>
      </c>
      <c r="H12" s="14">
        <v>29.21</v>
      </c>
      <c r="I12" s="13" t="s">
        <v>174</v>
      </c>
      <c r="J12" s="14">
        <f>(D12*5)+(E12*5)+G12+(F12*50)</f>
        <v>0</v>
      </c>
      <c r="K12" s="13"/>
      <c r="L12" s="13"/>
      <c r="M12" s="13"/>
      <c r="N12" s="13"/>
      <c r="O12" s="14">
        <f>IF(P12&gt;P$3,P12-P$3,0)</f>
        <v>0</v>
      </c>
      <c r="P12" s="14">
        <v>29.8</v>
      </c>
      <c r="Q12" s="13" t="s">
        <v>174</v>
      </c>
      <c r="R12" s="14">
        <f>(L12*5)+(M12*5)+O12+(N12*50)</f>
        <v>0</v>
      </c>
      <c r="S12" s="13"/>
      <c r="T12" s="15"/>
      <c r="U12" s="15"/>
      <c r="V12" s="16"/>
    </row>
    <row r="13" spans="1:22" ht="12.75">
      <c r="A13" s="11" t="s">
        <v>183</v>
      </c>
      <c r="B13" s="12"/>
      <c r="C13" s="13"/>
      <c r="D13" s="13"/>
      <c r="E13" s="13"/>
      <c r="F13" s="13"/>
      <c r="G13" s="14">
        <f>IF(H13&gt;H$3,H13-H$3,0)</f>
        <v>0</v>
      </c>
      <c r="H13" s="14">
        <v>32.83</v>
      </c>
      <c r="I13" s="13" t="s">
        <v>175</v>
      </c>
      <c r="J13" s="14">
        <f>(D13*5)+(E13*5)+G13+(F13*50)</f>
        <v>0</v>
      </c>
      <c r="K13" s="13"/>
      <c r="L13" s="13"/>
      <c r="M13" s="13"/>
      <c r="N13" s="13">
        <v>1</v>
      </c>
      <c r="O13" s="14">
        <f>IF(P13&gt;P$3,P13-P$3,0)</f>
        <v>0</v>
      </c>
      <c r="P13" s="14"/>
      <c r="Q13" s="13" t="s">
        <v>175</v>
      </c>
      <c r="R13" s="14">
        <f>(L13*5)+(M13*5)+O13+(N13*50)</f>
        <v>50</v>
      </c>
      <c r="S13" s="13"/>
      <c r="T13" s="15"/>
      <c r="U13" s="15"/>
      <c r="V13" s="16"/>
    </row>
    <row r="14" spans="1:22" ht="12.75">
      <c r="A14" s="11" t="s">
        <v>184</v>
      </c>
      <c r="B14" s="12"/>
      <c r="C14" s="13"/>
      <c r="D14" s="13"/>
      <c r="E14" s="13"/>
      <c r="F14" s="13"/>
      <c r="G14" s="14">
        <f>IF(H14&gt;H$3,H14-H$3,0)</f>
        <v>0</v>
      </c>
      <c r="H14" s="17">
        <v>30.15</v>
      </c>
      <c r="I14" s="13" t="s">
        <v>174</v>
      </c>
      <c r="J14" s="14">
        <f>(D14*5)+(E14*5)+G14+(F14*50)</f>
        <v>0</v>
      </c>
      <c r="K14" s="13"/>
      <c r="L14" s="13"/>
      <c r="M14" s="13"/>
      <c r="N14" s="13"/>
      <c r="O14" s="14">
        <f>IF(P14&gt;P$3,P14-P$3,0)</f>
        <v>0</v>
      </c>
      <c r="P14" s="17">
        <v>28.37</v>
      </c>
      <c r="Q14" s="13" t="s">
        <v>174</v>
      </c>
      <c r="R14" s="14">
        <f>(L14*5)+(M14*5)+O14+(N14*50)</f>
        <v>0</v>
      </c>
      <c r="S14" s="13"/>
      <c r="T14" s="15"/>
      <c r="U14" s="15"/>
      <c r="V14" s="16"/>
    </row>
    <row r="15" spans="1:22" ht="12.75">
      <c r="A15" s="11" t="s">
        <v>181</v>
      </c>
      <c r="B15" s="12"/>
      <c r="C15" s="13"/>
      <c r="D15" s="13"/>
      <c r="E15" s="13"/>
      <c r="F15" s="13"/>
      <c r="G15" s="14">
        <f>IF(H15&gt;H$3,H15-H$3,0)</f>
        <v>0</v>
      </c>
      <c r="H15" s="17">
        <v>31.11</v>
      </c>
      <c r="I15" s="13" t="s">
        <v>174</v>
      </c>
      <c r="J15" s="14">
        <f>(D15*5)+(E15*5)+G15+(F15*50)</f>
        <v>0</v>
      </c>
      <c r="K15" s="13"/>
      <c r="L15" s="13"/>
      <c r="M15" s="13"/>
      <c r="N15" s="13"/>
      <c r="O15" s="14">
        <f>IF(P15&gt;P$3,P15-P$3,0)</f>
        <v>0</v>
      </c>
      <c r="P15" s="17">
        <v>29.82</v>
      </c>
      <c r="Q15" s="13" t="s">
        <v>174</v>
      </c>
      <c r="R15" s="14">
        <f>(L15*5)+(M15*5)+O15+(N15*50)</f>
        <v>0</v>
      </c>
      <c r="S15" s="13"/>
      <c r="T15" s="15"/>
      <c r="U15" s="15"/>
      <c r="V15" s="16"/>
    </row>
    <row r="16" spans="1:22" ht="13.5" thickBot="1">
      <c r="A16" s="18" t="s">
        <v>46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2"/>
    </row>
    <row r="17" spans="1:22" s="10" customFormat="1" ht="12.75">
      <c r="A17" s="5" t="s">
        <v>35</v>
      </c>
      <c r="B17" s="4">
        <f>+$B$3-J17-R17</f>
        <v>-5</v>
      </c>
      <c r="C17" s="4">
        <f>$C$3-$B$3-H17-P17</f>
        <v>-21.02000000000001</v>
      </c>
      <c r="D17" s="6"/>
      <c r="E17" s="6"/>
      <c r="F17" s="6"/>
      <c r="G17" s="7"/>
      <c r="H17" s="7">
        <f>SUMIF(I18:I21,"=j",H18:H21)</f>
        <v>104.32</v>
      </c>
      <c r="I17" s="6"/>
      <c r="J17" s="7">
        <f>SUMIF(I18:I21,"=j",J18:J21)</f>
        <v>5</v>
      </c>
      <c r="K17" s="6">
        <v>3</v>
      </c>
      <c r="L17" s="6"/>
      <c r="M17" s="6"/>
      <c r="N17" s="6"/>
      <c r="O17" s="7"/>
      <c r="P17" s="7">
        <f>SUMIF(Q18:Q21,"=j",P18:P21)</f>
        <v>88.71000000000001</v>
      </c>
      <c r="Q17" s="6"/>
      <c r="R17" s="7">
        <f>SUMIF(Q18:Q21,"=j",R18:R21)</f>
        <v>0</v>
      </c>
      <c r="S17" s="6">
        <v>3</v>
      </c>
      <c r="T17" s="8">
        <f>J17+R17</f>
        <v>5</v>
      </c>
      <c r="U17" s="8">
        <f>P17+H17</f>
        <v>193.03</v>
      </c>
      <c r="V17" s="9">
        <v>3</v>
      </c>
    </row>
    <row r="18" spans="1:22" ht="12.75">
      <c r="A18" s="11">
        <v>1</v>
      </c>
      <c r="B18" s="12"/>
      <c r="C18" s="13"/>
      <c r="D18" s="13"/>
      <c r="E18" s="13"/>
      <c r="F18" s="13"/>
      <c r="G18" s="14">
        <f>IF(H18&gt;H$3,H18-H$3,0)</f>
        <v>0</v>
      </c>
      <c r="H18" s="14">
        <v>38.92</v>
      </c>
      <c r="I18" s="13" t="s">
        <v>174</v>
      </c>
      <c r="J18" s="14">
        <f>(D18*5)+(E18*5)+G18+(F18*50)</f>
        <v>0</v>
      </c>
      <c r="K18" s="13"/>
      <c r="L18" s="13"/>
      <c r="M18" s="13"/>
      <c r="N18" s="13"/>
      <c r="O18" s="14">
        <f>IF(P18&gt;P$3,P18-P$3,0)</f>
        <v>0</v>
      </c>
      <c r="P18" s="14">
        <v>31.34</v>
      </c>
      <c r="Q18" s="13" t="s">
        <v>174</v>
      </c>
      <c r="R18" s="14">
        <f>(L18*5)+(M18*5)+O18+(N18*50)</f>
        <v>0</v>
      </c>
      <c r="S18" s="13"/>
      <c r="T18" s="15"/>
      <c r="U18" s="15"/>
      <c r="V18" s="16"/>
    </row>
    <row r="19" spans="1:22" ht="12.75">
      <c r="A19" s="11">
        <v>2</v>
      </c>
      <c r="B19" s="12"/>
      <c r="C19" s="13"/>
      <c r="D19" s="13"/>
      <c r="E19" s="13"/>
      <c r="F19" s="13"/>
      <c r="G19" s="14">
        <f>IF(H19&gt;H$3,H19-H$3,0)</f>
        <v>0</v>
      </c>
      <c r="H19" s="14">
        <v>30.92</v>
      </c>
      <c r="I19" s="13" t="s">
        <v>174</v>
      </c>
      <c r="J19" s="14">
        <f>(D19*5)+(E19*5)+G19+(F19*50)</f>
        <v>0</v>
      </c>
      <c r="K19" s="13"/>
      <c r="L19" s="13"/>
      <c r="M19" s="13"/>
      <c r="N19" s="13"/>
      <c r="O19" s="14">
        <f>IF(P19&gt;P$3,P19-P$3,0)</f>
        <v>0</v>
      </c>
      <c r="P19" s="14">
        <v>30.23</v>
      </c>
      <c r="Q19" s="13" t="s">
        <v>174</v>
      </c>
      <c r="R19" s="14">
        <f>(L19*5)+(M19*5)+O19+(N19*50)</f>
        <v>0</v>
      </c>
      <c r="S19" s="13"/>
      <c r="T19" s="15"/>
      <c r="U19" s="15"/>
      <c r="V19" s="16"/>
    </row>
    <row r="20" spans="1:22" ht="12.75">
      <c r="A20" s="11">
        <v>3</v>
      </c>
      <c r="B20" s="12"/>
      <c r="C20" s="13"/>
      <c r="D20" s="13"/>
      <c r="E20" s="13"/>
      <c r="F20" s="13">
        <v>1</v>
      </c>
      <c r="G20" s="14">
        <f>IF(H20&gt;H$3,H20-H$3,0)</f>
        <v>0</v>
      </c>
      <c r="H20" s="17"/>
      <c r="I20" s="13" t="s">
        <v>175</v>
      </c>
      <c r="J20" s="14">
        <f>(D20*5)+(E20*5)+G20+(F20*50)</f>
        <v>50</v>
      </c>
      <c r="K20" s="13"/>
      <c r="L20" s="13"/>
      <c r="M20" s="13"/>
      <c r="N20" s="13"/>
      <c r="O20" s="14">
        <f>IF(P20&gt;P$3,P20-P$3,0)</f>
        <v>0</v>
      </c>
      <c r="P20" s="17">
        <v>27.14</v>
      </c>
      <c r="Q20" s="13" t="s">
        <v>174</v>
      </c>
      <c r="R20" s="14">
        <f>(L20*5)+(M20*5)+O20+(N20*50)</f>
        <v>0</v>
      </c>
      <c r="S20" s="13"/>
      <c r="T20" s="15"/>
      <c r="U20" s="15"/>
      <c r="V20" s="16"/>
    </row>
    <row r="21" spans="1:22" ht="12.75">
      <c r="A21" s="11">
        <v>4</v>
      </c>
      <c r="B21" s="12"/>
      <c r="C21" s="13"/>
      <c r="D21" s="13">
        <v>1</v>
      </c>
      <c r="E21" s="13"/>
      <c r="F21" s="13"/>
      <c r="G21" s="14">
        <f>IF(H21&gt;H$3,H21-H$3,0)</f>
        <v>0</v>
      </c>
      <c r="H21" s="17">
        <v>34.48</v>
      </c>
      <c r="I21" s="13" t="s">
        <v>174</v>
      </c>
      <c r="J21" s="14">
        <f>(D21*5)+(E21*5)+G21+(F21*50)</f>
        <v>5</v>
      </c>
      <c r="K21" s="13"/>
      <c r="L21" s="13"/>
      <c r="M21" s="13"/>
      <c r="N21" s="13"/>
      <c r="O21" s="14">
        <f>IF(P21&gt;P$3,P21-P$3,0)</f>
        <v>0</v>
      </c>
      <c r="P21" s="17">
        <v>31.93</v>
      </c>
      <c r="Q21" s="13" t="s">
        <v>175</v>
      </c>
      <c r="R21" s="14">
        <f>(L21*5)+(M21*5)+O21+(N21*50)</f>
        <v>0</v>
      </c>
      <c r="S21" s="13"/>
      <c r="T21" s="15"/>
      <c r="U21" s="15"/>
      <c r="V21" s="16"/>
    </row>
    <row r="22" spans="1:22" ht="13.5" thickBot="1">
      <c r="A22" s="18" t="s">
        <v>46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2"/>
    </row>
    <row r="23" spans="1:22" s="10" customFormat="1" ht="12.75">
      <c r="A23" s="5" t="s">
        <v>37</v>
      </c>
      <c r="B23" s="4">
        <f>+$B$3-J23-R23</f>
        <v>-13.07</v>
      </c>
      <c r="C23" s="4">
        <f>$C$3-$B$3-H23-P23</f>
        <v>-68.34000000000003</v>
      </c>
      <c r="D23" s="6"/>
      <c r="E23" s="6"/>
      <c r="F23" s="6"/>
      <c r="G23" s="6"/>
      <c r="H23" s="7">
        <f>SUMIF(I24:I27,"=j",H24:H27)</f>
        <v>129.27</v>
      </c>
      <c r="I23" s="6"/>
      <c r="J23" s="7">
        <f>SUMIF(I24:I27,"=j",J24:J27)</f>
        <v>12.920000000000002</v>
      </c>
      <c r="K23" s="6">
        <v>4</v>
      </c>
      <c r="L23" s="6"/>
      <c r="M23" s="6"/>
      <c r="N23" s="6"/>
      <c r="O23" s="7"/>
      <c r="P23" s="7">
        <f>SUMIF(Q24:Q27,"=j",P24:P27)</f>
        <v>111.08000000000001</v>
      </c>
      <c r="Q23" s="6"/>
      <c r="R23" s="7">
        <f>SUMIF(Q24:Q27,"=j",R24:R27)</f>
        <v>0.14999999999999858</v>
      </c>
      <c r="S23" s="6">
        <v>4</v>
      </c>
      <c r="T23" s="8">
        <f>J23+R23</f>
        <v>13.07</v>
      </c>
      <c r="U23" s="8">
        <f>P23+H23</f>
        <v>240.35000000000002</v>
      </c>
      <c r="V23" s="9">
        <v>4</v>
      </c>
    </row>
    <row r="24" spans="1:22" ht="12.75">
      <c r="A24" s="11">
        <v>1</v>
      </c>
      <c r="B24" s="12"/>
      <c r="C24" s="13"/>
      <c r="D24" s="13">
        <v>1</v>
      </c>
      <c r="E24" s="13"/>
      <c r="F24" s="13"/>
      <c r="G24" s="14">
        <f>IF(H24&gt;H$3,H24-H$3,0)</f>
        <v>0</v>
      </c>
      <c r="H24" s="14">
        <v>36.88</v>
      </c>
      <c r="I24" s="13" t="s">
        <v>174</v>
      </c>
      <c r="J24" s="14">
        <f>(D24*5)+(E24*5)+G24+(F24*50)</f>
        <v>5</v>
      </c>
      <c r="K24" s="13"/>
      <c r="L24" s="13"/>
      <c r="M24" s="13"/>
      <c r="N24" s="13"/>
      <c r="O24" s="14">
        <f>IF(P24&gt;P$3,P24-P$3,0)</f>
        <v>0</v>
      </c>
      <c r="P24" s="14">
        <v>33.14</v>
      </c>
      <c r="Q24" s="13" t="s">
        <v>174</v>
      </c>
      <c r="R24" s="14">
        <f>(L24*5)+(M24*5)+O24+(N24*50)</f>
        <v>0</v>
      </c>
      <c r="S24" s="13"/>
      <c r="T24" s="15"/>
      <c r="U24" s="15"/>
      <c r="V24" s="16"/>
    </row>
    <row r="25" spans="1:22" ht="12.75">
      <c r="A25" s="11">
        <v>2</v>
      </c>
      <c r="B25" s="12"/>
      <c r="C25" s="13"/>
      <c r="D25" s="13">
        <v>1</v>
      </c>
      <c r="E25" s="13"/>
      <c r="F25" s="13"/>
      <c r="G25" s="14">
        <f>IF(H25&gt;H$3,H25-H$3,0)</f>
        <v>2.9200000000000017</v>
      </c>
      <c r="H25" s="14">
        <v>55.92</v>
      </c>
      <c r="I25" s="13" t="s">
        <v>174</v>
      </c>
      <c r="J25" s="14">
        <f>(D25*5)+(E25*5)+G25+(F25*50)</f>
        <v>7.920000000000002</v>
      </c>
      <c r="K25" s="13"/>
      <c r="L25" s="13"/>
      <c r="M25" s="13"/>
      <c r="N25" s="13"/>
      <c r="O25" s="14">
        <f>IF(P25&gt;P$3,P25-P$3,0)</f>
        <v>0</v>
      </c>
      <c r="P25" s="14">
        <v>34.79</v>
      </c>
      <c r="Q25" s="13" t="s">
        <v>174</v>
      </c>
      <c r="R25" s="14">
        <f>(L25*5)+(M25*5)+O25+(N25*50)</f>
        <v>0</v>
      </c>
      <c r="S25" s="13"/>
      <c r="T25" s="15"/>
      <c r="U25" s="15"/>
      <c r="V25" s="16"/>
    </row>
    <row r="26" spans="1:22" ht="12.75">
      <c r="A26" s="11">
        <v>3</v>
      </c>
      <c r="B26" s="12"/>
      <c r="C26" s="13"/>
      <c r="D26" s="13"/>
      <c r="E26" s="13"/>
      <c r="F26" s="13"/>
      <c r="G26" s="14">
        <f>IF(H26&gt;H$3,H26-H$3,0)</f>
        <v>0</v>
      </c>
      <c r="H26" s="17">
        <v>36.47</v>
      </c>
      <c r="I26" s="13" t="s">
        <v>174</v>
      </c>
      <c r="J26" s="14">
        <f>(D26*5)+(E26*5)+G26+(F26*50)</f>
        <v>0</v>
      </c>
      <c r="K26" s="13"/>
      <c r="L26" s="13"/>
      <c r="M26" s="13"/>
      <c r="N26" s="13"/>
      <c r="O26" s="14">
        <f>IF(P26&gt;P$3,P26-P$3,0)</f>
        <v>0.14999999999999858</v>
      </c>
      <c r="P26" s="17">
        <v>43.15</v>
      </c>
      <c r="Q26" s="13" t="s">
        <v>174</v>
      </c>
      <c r="R26" s="14">
        <f>(L26*5)+(M26*5)+O26+(N26*50)</f>
        <v>0.14999999999999858</v>
      </c>
      <c r="S26" s="13"/>
      <c r="T26" s="15"/>
      <c r="U26" s="15"/>
      <c r="V26" s="16"/>
    </row>
    <row r="27" spans="1:22" ht="12.75">
      <c r="A27" s="11">
        <v>4</v>
      </c>
      <c r="B27" s="12"/>
      <c r="C27" s="13"/>
      <c r="D27" s="13">
        <v>3</v>
      </c>
      <c r="E27" s="13">
        <v>2</v>
      </c>
      <c r="F27" s="13"/>
      <c r="G27" s="14">
        <f>IF(H27&gt;H$3,H27-H$3,0)</f>
        <v>0</v>
      </c>
      <c r="H27" s="17">
        <v>44.87</v>
      </c>
      <c r="I27" s="13" t="s">
        <v>175</v>
      </c>
      <c r="J27" s="14">
        <f>(D27*5)+(E27*5)+G27+(F27*50)</f>
        <v>25</v>
      </c>
      <c r="K27" s="13"/>
      <c r="L27" s="13"/>
      <c r="M27" s="13"/>
      <c r="N27" s="13">
        <v>1</v>
      </c>
      <c r="O27" s="14">
        <f>IF(P27&gt;P$3,P27-P$3,0)</f>
        <v>0</v>
      </c>
      <c r="P27" s="17"/>
      <c r="Q27" s="13" t="s">
        <v>175</v>
      </c>
      <c r="R27" s="14">
        <f>(L27*5)+(M27*5)+O27+(N27*50)</f>
        <v>50</v>
      </c>
      <c r="S27" s="13"/>
      <c r="T27" s="15"/>
      <c r="U27" s="15"/>
      <c r="V27" s="16"/>
    </row>
    <row r="28" spans="1:22" ht="13.5" thickBot="1">
      <c r="A28" s="18" t="s">
        <v>46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2"/>
    </row>
    <row r="29" spans="1:22" s="10" customFormat="1" ht="12.75">
      <c r="A29" s="5" t="s">
        <v>40</v>
      </c>
      <c r="B29" s="4">
        <f>+$B$3-J29-R29</f>
        <v>-15</v>
      </c>
      <c r="C29" s="4">
        <f>$C$3-$B$3-H29-P29</f>
        <v>-42.13000000000001</v>
      </c>
      <c r="D29" s="6"/>
      <c r="E29" s="6"/>
      <c r="F29" s="6"/>
      <c r="G29" s="6"/>
      <c r="H29" s="7">
        <f>SUMIF(I30:I33,"=j",H30:H33)</f>
        <v>112.17</v>
      </c>
      <c r="I29" s="6"/>
      <c r="J29" s="7">
        <f>SUMIF(I30:I33,"=j",J30:J33)</f>
        <v>15</v>
      </c>
      <c r="K29" s="6">
        <v>5</v>
      </c>
      <c r="L29" s="6"/>
      <c r="M29" s="6"/>
      <c r="N29" s="6"/>
      <c r="O29" s="7"/>
      <c r="P29" s="7">
        <f>SUMIF(Q30:Q33,"=j",P30:P33)</f>
        <v>101.97</v>
      </c>
      <c r="Q29" s="6"/>
      <c r="R29" s="7">
        <f>SUMIF(Q30:Q33,"=j",R30:R33)</f>
        <v>0</v>
      </c>
      <c r="S29" s="6">
        <v>5</v>
      </c>
      <c r="T29" s="8">
        <f>J29+R29</f>
        <v>15</v>
      </c>
      <c r="U29" s="8">
        <f>P29+H29</f>
        <v>214.14</v>
      </c>
      <c r="V29" s="9">
        <v>5</v>
      </c>
    </row>
    <row r="30" spans="1:22" ht="12.75">
      <c r="A30" s="11">
        <v>1</v>
      </c>
      <c r="B30" s="12"/>
      <c r="C30" s="13"/>
      <c r="D30" s="13"/>
      <c r="E30" s="13"/>
      <c r="F30" s="13"/>
      <c r="G30" s="14">
        <f>IF(H30&gt;H$3,H30-H$3,0)</f>
        <v>0</v>
      </c>
      <c r="H30" s="14">
        <v>36.06</v>
      </c>
      <c r="I30" s="13" t="s">
        <v>174</v>
      </c>
      <c r="J30" s="14">
        <f>(D30*5)+(E30*5)+G30+(F30*50)</f>
        <v>0</v>
      </c>
      <c r="K30" s="13"/>
      <c r="L30" s="13"/>
      <c r="M30" s="13"/>
      <c r="N30" s="13"/>
      <c r="O30" s="14">
        <f>IF(P30&gt;P$3,P30-P$3,0)</f>
        <v>0</v>
      </c>
      <c r="P30" s="14">
        <v>34.88</v>
      </c>
      <c r="Q30" s="13" t="s">
        <v>174</v>
      </c>
      <c r="R30" s="14">
        <f>(L30*5)+(M30*5)+O30+(N30*50)</f>
        <v>0</v>
      </c>
      <c r="S30" s="13"/>
      <c r="T30" s="15"/>
      <c r="U30" s="15"/>
      <c r="V30" s="16"/>
    </row>
    <row r="31" spans="1:22" ht="12.75">
      <c r="A31" s="11">
        <v>2</v>
      </c>
      <c r="B31" s="12"/>
      <c r="C31" s="13"/>
      <c r="D31" s="13">
        <v>1</v>
      </c>
      <c r="E31" s="13">
        <v>1</v>
      </c>
      <c r="F31" s="13"/>
      <c r="G31" s="14">
        <f>IF(H31&gt;H$3,H31-H$3,0)</f>
        <v>0</v>
      </c>
      <c r="H31" s="14">
        <v>43.11</v>
      </c>
      <c r="I31" s="13" t="s">
        <v>174</v>
      </c>
      <c r="J31" s="14">
        <f>(D31*5)+(E31*5)+G31+(F31*50)</f>
        <v>10</v>
      </c>
      <c r="K31" s="13"/>
      <c r="L31" s="13"/>
      <c r="M31" s="13">
        <v>1</v>
      </c>
      <c r="N31" s="13"/>
      <c r="O31" s="14">
        <f>IF(P31&gt;P$3,P31-P$3,0)</f>
        <v>0</v>
      </c>
      <c r="P31" s="14">
        <v>34.64</v>
      </c>
      <c r="Q31" s="13" t="s">
        <v>175</v>
      </c>
      <c r="R31" s="14">
        <f>(L31*5)+(M31*5)+O31+(N31*50)</f>
        <v>5</v>
      </c>
      <c r="S31" s="13"/>
      <c r="T31" s="15"/>
      <c r="U31" s="15"/>
      <c r="V31" s="16"/>
    </row>
    <row r="32" spans="1:22" ht="12.75">
      <c r="A32" s="11">
        <v>3</v>
      </c>
      <c r="B32" s="12"/>
      <c r="C32" s="13"/>
      <c r="D32" s="13">
        <v>1</v>
      </c>
      <c r="E32" s="13"/>
      <c r="F32" s="13"/>
      <c r="G32" s="14">
        <f>IF(H32&gt;H$3,H32-H$3,0)</f>
        <v>0</v>
      </c>
      <c r="H32" s="14">
        <v>33</v>
      </c>
      <c r="I32" s="13" t="s">
        <v>174</v>
      </c>
      <c r="J32" s="14">
        <f>(D32*5)+(E32*5)+G32+(F32*50)</f>
        <v>5</v>
      </c>
      <c r="K32" s="13"/>
      <c r="L32" s="13"/>
      <c r="M32" s="13"/>
      <c r="N32" s="13"/>
      <c r="O32" s="14">
        <f>IF(P32&gt;P$3,P32-P$3,0)</f>
        <v>0</v>
      </c>
      <c r="P32" s="14">
        <v>34.01</v>
      </c>
      <c r="Q32" s="13" t="s">
        <v>174</v>
      </c>
      <c r="R32" s="14">
        <f>(L32*5)+(M32*5)+O32+(N32*50)</f>
        <v>0</v>
      </c>
      <c r="S32" s="13"/>
      <c r="T32" s="15"/>
      <c r="U32" s="15"/>
      <c r="V32" s="16"/>
    </row>
    <row r="33" spans="1:22" ht="12.75">
      <c r="A33" s="11">
        <v>4</v>
      </c>
      <c r="B33" s="12"/>
      <c r="C33" s="13"/>
      <c r="D33" s="13"/>
      <c r="E33" s="13"/>
      <c r="F33" s="13">
        <v>1</v>
      </c>
      <c r="G33" s="14">
        <f>IF(H33&gt;H$3,H33-H$3,0)</f>
        <v>0</v>
      </c>
      <c r="H33" s="17"/>
      <c r="I33" s="13" t="s">
        <v>175</v>
      </c>
      <c r="J33" s="14">
        <f>(D33*5)+(E33*5)+G33+(F33*50)</f>
        <v>50</v>
      </c>
      <c r="K33" s="13"/>
      <c r="L33" s="13"/>
      <c r="M33" s="13"/>
      <c r="N33" s="13"/>
      <c r="O33" s="14">
        <f>IF(P33&gt;P$3,P33-P$3,0)</f>
        <v>0</v>
      </c>
      <c r="P33" s="17">
        <v>33.08</v>
      </c>
      <c r="Q33" s="13" t="s">
        <v>174</v>
      </c>
      <c r="R33" s="14">
        <f>(L33*5)+(M33*5)+O33+(N33*50)</f>
        <v>0</v>
      </c>
      <c r="S33" s="13"/>
      <c r="T33" s="15"/>
      <c r="U33" s="15"/>
      <c r="V33" s="16"/>
    </row>
    <row r="34" spans="1:22" ht="13.5" thickBot="1">
      <c r="A34" s="18" t="s">
        <v>46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2"/>
    </row>
  </sheetData>
  <mergeCells count="4">
    <mergeCell ref="D1:J2"/>
    <mergeCell ref="L1:R2"/>
    <mergeCell ref="T1:U2"/>
    <mergeCell ref="T3:U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80" zoomScaleNormal="80" workbookViewId="0" topLeftCell="A1">
      <pane ySplit="4" topLeftCell="BM5" activePane="bottomLeft" state="frozen"/>
      <selection pane="topLeft" activeCell="A1" sqref="A1"/>
      <selection pane="bottomLeft" activeCell="J49" sqref="J49:J50"/>
    </sheetView>
  </sheetViews>
  <sheetFormatPr defaultColWidth="9.140625" defaultRowHeight="12.75"/>
  <cols>
    <col min="1" max="1" width="11.00390625" style="1" bestFit="1" customWidth="1"/>
    <col min="2" max="2" width="8.28125" style="1" bestFit="1" customWidth="1"/>
    <col min="3" max="3" width="8.8515625" style="1" bestFit="1" customWidth="1"/>
    <col min="4" max="4" width="2.28125" style="1" bestFit="1" customWidth="1"/>
    <col min="5" max="5" width="3.00390625" style="1" bestFit="1" customWidth="1"/>
    <col min="6" max="6" width="3.140625" style="1" bestFit="1" customWidth="1"/>
    <col min="7" max="7" width="5.421875" style="1" bestFit="1" customWidth="1"/>
    <col min="8" max="8" width="8.57421875" style="1" bestFit="1" customWidth="1"/>
    <col min="9" max="9" width="5.7109375" style="1" bestFit="1" customWidth="1"/>
    <col min="10" max="10" width="11.28125" style="1" bestFit="1" customWidth="1"/>
    <col min="11" max="11" width="6.8515625" style="1" bestFit="1" customWidth="1"/>
    <col min="12" max="12" width="2.28125" style="1" bestFit="1" customWidth="1"/>
    <col min="13" max="13" width="3.00390625" style="1" bestFit="1" customWidth="1"/>
    <col min="14" max="14" width="2.57421875" style="1" bestFit="1" customWidth="1"/>
    <col min="15" max="15" width="5.421875" style="1" bestFit="1" customWidth="1"/>
    <col min="16" max="16" width="8.57421875" style="1" bestFit="1" customWidth="1"/>
    <col min="17" max="17" width="5.7109375" style="1" bestFit="1" customWidth="1"/>
    <col min="18" max="18" width="11.28125" style="1" bestFit="1" customWidth="1"/>
    <col min="19" max="19" width="6.8515625" style="1" bestFit="1" customWidth="1"/>
    <col min="20" max="20" width="10.00390625" style="1" bestFit="1" customWidth="1"/>
    <col min="21" max="21" width="8.57421875" style="1" bestFit="1" customWidth="1"/>
    <col min="22" max="22" width="6.8515625" style="1" customWidth="1"/>
    <col min="23" max="16384" width="9.140625" style="1" customWidth="1"/>
  </cols>
  <sheetData>
    <row r="1" spans="2:21" ht="12.75" customHeight="1">
      <c r="B1" s="1" t="s">
        <v>14</v>
      </c>
      <c r="C1" s="1" t="s">
        <v>16</v>
      </c>
      <c r="D1" s="29" t="s">
        <v>191</v>
      </c>
      <c r="E1" s="29"/>
      <c r="F1" s="29"/>
      <c r="G1" s="29"/>
      <c r="H1" s="29"/>
      <c r="I1" s="29"/>
      <c r="J1" s="29"/>
      <c r="L1" s="32" t="s">
        <v>48</v>
      </c>
      <c r="M1" s="32"/>
      <c r="N1" s="32"/>
      <c r="O1" s="32"/>
      <c r="P1" s="32"/>
      <c r="Q1" s="32"/>
      <c r="R1" s="32"/>
      <c r="T1" s="31" t="s">
        <v>11</v>
      </c>
      <c r="U1" s="31"/>
    </row>
    <row r="2" spans="2:21" ht="12.75" customHeight="1">
      <c r="B2" s="1" t="s">
        <v>15</v>
      </c>
      <c r="C2" s="1" t="s">
        <v>17</v>
      </c>
      <c r="D2" s="29"/>
      <c r="E2" s="29"/>
      <c r="F2" s="29"/>
      <c r="G2" s="29"/>
      <c r="H2" s="29"/>
      <c r="I2" s="29"/>
      <c r="J2" s="29"/>
      <c r="L2" s="32"/>
      <c r="M2" s="32"/>
      <c r="N2" s="32"/>
      <c r="O2" s="32"/>
      <c r="P2" s="32"/>
      <c r="Q2" s="32"/>
      <c r="R2" s="32"/>
      <c r="T2" s="31"/>
      <c r="U2" s="31"/>
    </row>
    <row r="3" spans="2:21" ht="12.75">
      <c r="B3" s="2">
        <v>0</v>
      </c>
      <c r="C3" s="2">
        <v>176.86</v>
      </c>
      <c r="G3" s="2" t="s">
        <v>6</v>
      </c>
      <c r="H3" s="2">
        <v>53</v>
      </c>
      <c r="I3" s="2"/>
      <c r="J3" s="3" t="s">
        <v>172</v>
      </c>
      <c r="O3" s="1" t="s">
        <v>6</v>
      </c>
      <c r="P3" s="2">
        <v>43</v>
      </c>
      <c r="Q3" s="2"/>
      <c r="R3" s="2"/>
      <c r="T3" s="31"/>
      <c r="U3" s="31"/>
    </row>
    <row r="4" spans="1:22" ht="13.5" thickBot="1">
      <c r="A4" s="1" t="s">
        <v>19</v>
      </c>
      <c r="D4" s="1" t="s">
        <v>2</v>
      </c>
      <c r="E4" s="1" t="s">
        <v>3</v>
      </c>
      <c r="F4" s="1" t="s">
        <v>9</v>
      </c>
      <c r="G4" s="2" t="s">
        <v>4</v>
      </c>
      <c r="H4" s="2" t="s">
        <v>5</v>
      </c>
      <c r="I4" s="3" t="s">
        <v>12</v>
      </c>
      <c r="J4" s="2" t="s">
        <v>7</v>
      </c>
      <c r="K4" s="1" t="s">
        <v>10</v>
      </c>
      <c r="L4" s="1" t="s">
        <v>2</v>
      </c>
      <c r="M4" s="1" t="s">
        <v>3</v>
      </c>
      <c r="N4" s="1" t="s">
        <v>9</v>
      </c>
      <c r="O4" s="1" t="s">
        <v>4</v>
      </c>
      <c r="P4" s="2" t="s">
        <v>5</v>
      </c>
      <c r="Q4" s="3" t="s">
        <v>12</v>
      </c>
      <c r="R4" s="2" t="s">
        <v>7</v>
      </c>
      <c r="S4" s="1" t="s">
        <v>10</v>
      </c>
      <c r="T4" s="1" t="s">
        <v>7</v>
      </c>
      <c r="U4" s="1" t="s">
        <v>5</v>
      </c>
      <c r="V4" s="1" t="s">
        <v>10</v>
      </c>
    </row>
    <row r="5" spans="1:22" s="10" customFormat="1" ht="12.75">
      <c r="A5" s="5" t="s">
        <v>36</v>
      </c>
      <c r="B5" s="4">
        <f>+$B$3-J5-R5</f>
        <v>0</v>
      </c>
      <c r="C5" s="4">
        <f>$C$3-$B$3-H5-P5</f>
        <v>0</v>
      </c>
      <c r="D5" s="6"/>
      <c r="E5" s="6"/>
      <c r="F5" s="6"/>
      <c r="G5" s="7"/>
      <c r="H5" s="7">
        <f>SUMIF(I6:I9,"=j",H6:H9)</f>
        <v>90.53999999999999</v>
      </c>
      <c r="I5" s="6"/>
      <c r="J5" s="7">
        <f>SUMIF(I6:I9,"=j",J6:J9)</f>
        <v>0</v>
      </c>
      <c r="K5" s="6">
        <v>1</v>
      </c>
      <c r="L5" s="6"/>
      <c r="M5" s="6"/>
      <c r="N5" s="6"/>
      <c r="O5" s="7"/>
      <c r="P5" s="7">
        <f>SUMIF(Q6:Q9,"=j",P6:P9)</f>
        <v>86.32</v>
      </c>
      <c r="Q5" s="6"/>
      <c r="R5" s="7">
        <f>SUMIF(Q6:Q9,"=j",R6:R9)</f>
        <v>0</v>
      </c>
      <c r="S5" s="6">
        <v>1</v>
      </c>
      <c r="T5" s="8">
        <f>J5+R5</f>
        <v>0</v>
      </c>
      <c r="U5" s="8">
        <f>P5+H5</f>
        <v>176.85999999999999</v>
      </c>
      <c r="V5" s="9">
        <v>1</v>
      </c>
    </row>
    <row r="6" spans="1:22" ht="12.75">
      <c r="A6" s="11">
        <v>1</v>
      </c>
      <c r="B6" s="12"/>
      <c r="C6" s="13"/>
      <c r="D6" s="13"/>
      <c r="E6" s="13"/>
      <c r="F6" s="13"/>
      <c r="G6" s="14">
        <f>IF(H6&gt;H$3,H6-H$3,0)</f>
        <v>0</v>
      </c>
      <c r="H6" s="14">
        <v>29.89</v>
      </c>
      <c r="I6" s="13" t="s">
        <v>174</v>
      </c>
      <c r="J6" s="14">
        <f>(D6*5)+(E6*5)+G6+(F6*50)</f>
        <v>0</v>
      </c>
      <c r="K6" s="13"/>
      <c r="L6" s="13"/>
      <c r="M6" s="13"/>
      <c r="N6" s="13"/>
      <c r="O6" s="14">
        <f>IF(P6&gt;P$3,P6-P$3,0)</f>
        <v>0</v>
      </c>
      <c r="P6" s="14">
        <v>28.87</v>
      </c>
      <c r="Q6" s="13" t="s">
        <v>174</v>
      </c>
      <c r="R6" s="14">
        <f>(L6*5)+(M6*5)+O6+(N6*50)</f>
        <v>0</v>
      </c>
      <c r="S6" s="13"/>
      <c r="T6" s="15"/>
      <c r="U6" s="15"/>
      <c r="V6" s="16"/>
    </row>
    <row r="7" spans="1:22" ht="12.75">
      <c r="A7" s="11">
        <v>2</v>
      </c>
      <c r="B7" s="12"/>
      <c r="C7" s="13"/>
      <c r="D7" s="13"/>
      <c r="E7" s="13"/>
      <c r="F7" s="13"/>
      <c r="G7" s="14">
        <f>IF(H7&gt;H$3,H7-H$3,0)</f>
        <v>0</v>
      </c>
      <c r="H7" s="14">
        <v>31</v>
      </c>
      <c r="I7" s="13" t="s">
        <v>174</v>
      </c>
      <c r="J7" s="14">
        <f>(D7*5)+(E7*5)+G7+(F7*50)</f>
        <v>0</v>
      </c>
      <c r="K7" s="13"/>
      <c r="L7" s="13"/>
      <c r="M7" s="13"/>
      <c r="N7" s="13"/>
      <c r="O7" s="14">
        <f>IF(P7&gt;P$3,P7-P$3,0)</f>
        <v>0</v>
      </c>
      <c r="P7" s="14">
        <v>28.55</v>
      </c>
      <c r="Q7" s="13" t="s">
        <v>174</v>
      </c>
      <c r="R7" s="14">
        <f>(L7*5)+(M7*5)+O7+(N7*50)</f>
        <v>0</v>
      </c>
      <c r="S7" s="13"/>
      <c r="T7" s="15"/>
      <c r="U7" s="15"/>
      <c r="V7" s="16"/>
    </row>
    <row r="8" spans="1:22" ht="12.75">
      <c r="A8" s="11">
        <v>3</v>
      </c>
      <c r="B8" s="12"/>
      <c r="C8" s="13"/>
      <c r="D8" s="13"/>
      <c r="E8" s="13"/>
      <c r="F8" s="13"/>
      <c r="G8" s="14">
        <f>IF(H8&gt;H$3,H8-H$3,0)</f>
        <v>0</v>
      </c>
      <c r="H8" s="17">
        <v>29.65</v>
      </c>
      <c r="I8" s="13" t="s">
        <v>174</v>
      </c>
      <c r="J8" s="14">
        <f>(D8*5)+(E8*5)+G8+(F8*50)</f>
        <v>0</v>
      </c>
      <c r="K8" s="13"/>
      <c r="L8" s="13"/>
      <c r="M8" s="13"/>
      <c r="N8" s="13"/>
      <c r="O8" s="14">
        <f>IF(P8&gt;P$3,P8-P$3,0)</f>
        <v>0</v>
      </c>
      <c r="P8" s="17">
        <v>31.98</v>
      </c>
      <c r="Q8" s="13" t="s">
        <v>175</v>
      </c>
      <c r="R8" s="14">
        <f>(L8*5)+(M8*5)+O8+(N8*50)</f>
        <v>0</v>
      </c>
      <c r="S8" s="13"/>
      <c r="T8" s="15"/>
      <c r="U8" s="15"/>
      <c r="V8" s="16"/>
    </row>
    <row r="9" spans="1:22" ht="12.75">
      <c r="A9" s="11">
        <v>4</v>
      </c>
      <c r="B9" s="12"/>
      <c r="C9" s="13"/>
      <c r="D9" s="13"/>
      <c r="E9" s="13"/>
      <c r="F9" s="13"/>
      <c r="G9" s="14">
        <f>IF(H9&gt;H$3,H9-H$3,0)</f>
        <v>0</v>
      </c>
      <c r="H9" s="17">
        <v>33.55</v>
      </c>
      <c r="I9" s="13" t="s">
        <v>175</v>
      </c>
      <c r="J9" s="14">
        <f>(D9*5)+(E9*5)+G9+(F9*50)</f>
        <v>0</v>
      </c>
      <c r="K9" s="13"/>
      <c r="L9" s="13"/>
      <c r="M9" s="13"/>
      <c r="N9" s="13"/>
      <c r="O9" s="14">
        <f>IF(P9&gt;P$3,P9-P$3,0)</f>
        <v>0</v>
      </c>
      <c r="P9" s="17">
        <v>28.9</v>
      </c>
      <c r="Q9" s="13" t="s">
        <v>174</v>
      </c>
      <c r="R9" s="14">
        <f>(L9*5)+(M9*5)+O9+(N9*50)</f>
        <v>0</v>
      </c>
      <c r="S9" s="13"/>
      <c r="T9" s="15"/>
      <c r="U9" s="15"/>
      <c r="V9" s="16"/>
    </row>
    <row r="10" spans="1:22" ht="13.5" thickBot="1">
      <c r="A10" s="18" t="s">
        <v>50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2"/>
    </row>
    <row r="11" spans="1:22" s="10" customFormat="1" ht="12.75">
      <c r="A11" s="5" t="s">
        <v>35</v>
      </c>
      <c r="B11" s="12">
        <f>+$B$3-J11-R11</f>
        <v>0</v>
      </c>
      <c r="C11" s="12">
        <f>$C$3-$B$3-H11-P11</f>
        <v>-23.999999999999986</v>
      </c>
      <c r="D11" s="6"/>
      <c r="E11" s="6"/>
      <c r="F11" s="6"/>
      <c r="G11" s="6"/>
      <c r="H11" s="7">
        <f>SUMIF(I12:I15,"=j",H12:H15)</f>
        <v>108.72</v>
      </c>
      <c r="I11" s="6"/>
      <c r="J11" s="7">
        <f>SUMIF(I12:I15,"=j",J12:J15)</f>
        <v>0</v>
      </c>
      <c r="K11" s="6">
        <v>3</v>
      </c>
      <c r="L11" s="6"/>
      <c r="M11" s="6"/>
      <c r="N11" s="6"/>
      <c r="O11" s="7"/>
      <c r="P11" s="7">
        <f>SUMIF(Q12:Q15,"=j",P12:P15)</f>
        <v>92.14</v>
      </c>
      <c r="Q11" s="6"/>
      <c r="R11" s="7">
        <f>SUMIF(Q12:Q15,"=j",R12:R15)</f>
        <v>0</v>
      </c>
      <c r="S11" s="6">
        <v>3</v>
      </c>
      <c r="T11" s="8">
        <f>J11+R11</f>
        <v>0</v>
      </c>
      <c r="U11" s="8">
        <f>P11+H11</f>
        <v>200.86</v>
      </c>
      <c r="V11" s="9">
        <v>2</v>
      </c>
    </row>
    <row r="12" spans="1:22" ht="12.75">
      <c r="A12" s="11">
        <v>1</v>
      </c>
      <c r="B12" s="12"/>
      <c r="C12" s="13"/>
      <c r="D12" s="13"/>
      <c r="E12" s="13"/>
      <c r="F12" s="13"/>
      <c r="G12" s="14">
        <f>IF(H12&gt;H$3,H12-H$3,0)</f>
        <v>0</v>
      </c>
      <c r="H12" s="14">
        <v>37.97</v>
      </c>
      <c r="I12" s="13" t="s">
        <v>174</v>
      </c>
      <c r="J12" s="14">
        <f>(D12*5)+(E12*5)+G12+(F12*50)</f>
        <v>0</v>
      </c>
      <c r="K12" s="13"/>
      <c r="L12" s="13"/>
      <c r="M12" s="13"/>
      <c r="N12" s="13"/>
      <c r="O12" s="14">
        <f>IF(P12&gt;P$3,P12-P$3,0)</f>
        <v>0</v>
      </c>
      <c r="P12" s="14">
        <v>28.96</v>
      </c>
      <c r="Q12" s="13" t="s">
        <v>174</v>
      </c>
      <c r="R12" s="14">
        <f>(L12*5)+(M12*5)+O12+(N12*50)</f>
        <v>0</v>
      </c>
      <c r="S12" s="13"/>
      <c r="T12" s="15"/>
      <c r="U12" s="15"/>
      <c r="V12" s="16"/>
    </row>
    <row r="13" spans="1:22" ht="12.75">
      <c r="A13" s="11">
        <v>2</v>
      </c>
      <c r="B13" s="12"/>
      <c r="C13" s="13"/>
      <c r="D13" s="13"/>
      <c r="E13" s="13"/>
      <c r="F13" s="13"/>
      <c r="G13" s="14">
        <f>IF(H13&gt;H$3,H13-H$3,0)</f>
        <v>0</v>
      </c>
      <c r="H13" s="14">
        <v>33.09</v>
      </c>
      <c r="I13" s="13" t="s">
        <v>174</v>
      </c>
      <c r="J13" s="14">
        <f>(D13*5)+(E13*5)+G13+(F13*50)</f>
        <v>0</v>
      </c>
      <c r="K13" s="13"/>
      <c r="L13" s="13"/>
      <c r="M13" s="13"/>
      <c r="N13" s="13"/>
      <c r="O13" s="14">
        <f>IF(P13&gt;P$3,P13-P$3,0)</f>
        <v>0</v>
      </c>
      <c r="P13" s="14">
        <v>31.96</v>
      </c>
      <c r="Q13" s="13" t="s">
        <v>174</v>
      </c>
      <c r="R13" s="14">
        <f>(L13*5)+(M13*5)+O13+(N13*50)</f>
        <v>0</v>
      </c>
      <c r="S13" s="13"/>
      <c r="T13" s="15"/>
      <c r="U13" s="15"/>
      <c r="V13" s="16"/>
    </row>
    <row r="14" spans="1:22" ht="12.75">
      <c r="A14" s="11">
        <v>3</v>
      </c>
      <c r="B14" s="12"/>
      <c r="C14" s="13"/>
      <c r="D14" s="13"/>
      <c r="E14" s="13">
        <v>1</v>
      </c>
      <c r="F14" s="13"/>
      <c r="G14" s="14">
        <f>IF(H14&gt;H$3,H14-H$3,0)</f>
        <v>0</v>
      </c>
      <c r="H14" s="17">
        <v>35.61</v>
      </c>
      <c r="I14" s="13" t="s">
        <v>175</v>
      </c>
      <c r="J14" s="14">
        <f>(D14*5)+(E14*5)+G14+(F14*50)</f>
        <v>5</v>
      </c>
      <c r="K14" s="13"/>
      <c r="L14" s="13"/>
      <c r="M14" s="13"/>
      <c r="N14" s="13"/>
      <c r="O14" s="14">
        <f>IF(P14&gt;P$3,P14-P$3,0)</f>
        <v>0</v>
      </c>
      <c r="P14" s="17">
        <v>34.78</v>
      </c>
      <c r="Q14" s="13" t="s">
        <v>175</v>
      </c>
      <c r="R14" s="14">
        <f>(L14*5)+(M14*5)+O14+(N14*50)</f>
        <v>0</v>
      </c>
      <c r="S14" s="13"/>
      <c r="T14" s="15"/>
      <c r="U14" s="15"/>
      <c r="V14" s="16"/>
    </row>
    <row r="15" spans="1:22" ht="12.75">
      <c r="A15" s="11">
        <v>4</v>
      </c>
      <c r="B15" s="12"/>
      <c r="C15" s="13"/>
      <c r="D15" s="13"/>
      <c r="E15" s="13"/>
      <c r="F15" s="13"/>
      <c r="G15" s="14">
        <f>IF(H15&gt;H$3,H15-H$3,0)</f>
        <v>0</v>
      </c>
      <c r="H15" s="17">
        <v>37.66</v>
      </c>
      <c r="I15" s="13" t="s">
        <v>174</v>
      </c>
      <c r="J15" s="14">
        <f>(D15*5)+(E15*5)+G15+(F15*50)</f>
        <v>0</v>
      </c>
      <c r="K15" s="13"/>
      <c r="L15" s="13"/>
      <c r="M15" s="13"/>
      <c r="N15" s="13"/>
      <c r="O15" s="14">
        <f>IF(P15&gt;P$3,P15-P$3,0)</f>
        <v>0</v>
      </c>
      <c r="P15" s="17">
        <v>31.22</v>
      </c>
      <c r="Q15" s="13" t="s">
        <v>174</v>
      </c>
      <c r="R15" s="14">
        <f>(L15*5)+(M15*5)+O15+(N15*50)</f>
        <v>0</v>
      </c>
      <c r="S15" s="13"/>
      <c r="T15" s="15"/>
      <c r="U15" s="15"/>
      <c r="V15" s="16"/>
    </row>
    <row r="16" spans="1:22" ht="13.5" thickBot="1">
      <c r="A16" s="18" t="s">
        <v>50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2"/>
    </row>
    <row r="17" spans="1:22" s="10" customFormat="1" ht="12.75">
      <c r="A17" s="5" t="s">
        <v>40</v>
      </c>
      <c r="B17" s="12">
        <f>+$B$3-J17-R17</f>
        <v>0</v>
      </c>
      <c r="C17" s="12">
        <f>$C$3-$B$3-H17-P17</f>
        <v>-25.319999999999993</v>
      </c>
      <c r="D17" s="6"/>
      <c r="E17" s="6"/>
      <c r="F17" s="6"/>
      <c r="G17" s="7"/>
      <c r="H17" s="7">
        <f>SUMIF(I18:I21,"=j",H18:H21)</f>
        <v>104.08000000000001</v>
      </c>
      <c r="I17" s="6"/>
      <c r="J17" s="7">
        <f>SUMIF(I18:I21,"=j",J18:J21)</f>
        <v>0</v>
      </c>
      <c r="K17" s="6">
        <v>2</v>
      </c>
      <c r="L17" s="6"/>
      <c r="M17" s="6"/>
      <c r="N17" s="6"/>
      <c r="O17" s="7"/>
      <c r="P17" s="7">
        <f>SUMIF(Q18:Q21,"=j",P18:P21)</f>
        <v>98.1</v>
      </c>
      <c r="Q17" s="6"/>
      <c r="R17" s="7">
        <f>SUMIF(Q18:Q21,"=j",R18:R21)</f>
        <v>0</v>
      </c>
      <c r="S17" s="6">
        <v>5</v>
      </c>
      <c r="T17" s="8">
        <f>J17+R17</f>
        <v>0</v>
      </c>
      <c r="U17" s="8">
        <f>P17+H17</f>
        <v>202.18</v>
      </c>
      <c r="V17" s="9">
        <v>3</v>
      </c>
    </row>
    <row r="18" spans="1:22" ht="12.75">
      <c r="A18" s="11">
        <v>1</v>
      </c>
      <c r="B18" s="12"/>
      <c r="C18" s="13"/>
      <c r="D18" s="13"/>
      <c r="E18" s="13"/>
      <c r="F18" s="13"/>
      <c r="G18" s="14">
        <f>IF(H18&gt;H$3,H18-H$3,0)</f>
        <v>0</v>
      </c>
      <c r="H18" s="14">
        <v>33.64</v>
      </c>
      <c r="I18" s="13" t="s">
        <v>174</v>
      </c>
      <c r="J18" s="14">
        <f>(D18*5)+(E18*5)+G18+(F18*50)</f>
        <v>0</v>
      </c>
      <c r="K18" s="13"/>
      <c r="L18" s="13"/>
      <c r="M18" s="13"/>
      <c r="N18" s="13"/>
      <c r="O18" s="14">
        <f>IF(P18&gt;P$3,P18-P$3,0)</f>
        <v>0</v>
      </c>
      <c r="P18" s="14">
        <v>28.28</v>
      </c>
      <c r="Q18" s="13" t="s">
        <v>174</v>
      </c>
      <c r="R18" s="14">
        <f>(L18*5)+(M18*5)+O18+(N18*50)</f>
        <v>0</v>
      </c>
      <c r="S18" s="13"/>
      <c r="T18" s="15"/>
      <c r="U18" s="15"/>
      <c r="V18" s="16"/>
    </row>
    <row r="19" spans="1:22" ht="12.75">
      <c r="A19" s="11">
        <v>2</v>
      </c>
      <c r="B19" s="12"/>
      <c r="C19" s="13"/>
      <c r="D19" s="13"/>
      <c r="E19" s="13">
        <v>1</v>
      </c>
      <c r="F19" s="13"/>
      <c r="G19" s="14">
        <f>IF(H19&gt;H$3,H19-H$3,0)</f>
        <v>0</v>
      </c>
      <c r="H19" s="14">
        <v>35.09</v>
      </c>
      <c r="I19" s="13" t="s">
        <v>175</v>
      </c>
      <c r="J19" s="14">
        <f>(D19*5)+(E19*5)+G19+(F19*50)</f>
        <v>5</v>
      </c>
      <c r="K19" s="13"/>
      <c r="L19" s="13"/>
      <c r="M19" s="13"/>
      <c r="N19" s="13">
        <v>1</v>
      </c>
      <c r="O19" s="14">
        <f>IF(P19&gt;P$3,P19-P$3,0)</f>
        <v>0</v>
      </c>
      <c r="P19" s="14"/>
      <c r="Q19" s="13" t="s">
        <v>175</v>
      </c>
      <c r="R19" s="14">
        <f>(L19*5)+(M19*5)+O19+(N19*50)</f>
        <v>50</v>
      </c>
      <c r="S19" s="13"/>
      <c r="T19" s="15"/>
      <c r="U19" s="15"/>
      <c r="V19" s="16"/>
    </row>
    <row r="20" spans="1:22" ht="12.75">
      <c r="A20" s="11">
        <v>3</v>
      </c>
      <c r="B20" s="12"/>
      <c r="C20" s="13"/>
      <c r="D20" s="13"/>
      <c r="E20" s="13"/>
      <c r="F20" s="13"/>
      <c r="G20" s="14">
        <f>IF(H20&gt;H$3,H20-H$3,0)</f>
        <v>0</v>
      </c>
      <c r="H20" s="17">
        <v>37.42</v>
      </c>
      <c r="I20" s="13" t="s">
        <v>174</v>
      </c>
      <c r="J20" s="14">
        <f>(D20*5)+(E20*5)+G20+(F20*50)</f>
        <v>0</v>
      </c>
      <c r="K20" s="13"/>
      <c r="L20" s="13"/>
      <c r="M20" s="13"/>
      <c r="N20" s="13"/>
      <c r="O20" s="14">
        <f>IF(P20&gt;P$3,P20-P$3,0)</f>
        <v>0</v>
      </c>
      <c r="P20" s="17">
        <v>40.14</v>
      </c>
      <c r="Q20" s="13" t="s">
        <v>174</v>
      </c>
      <c r="R20" s="14">
        <f>(L20*5)+(M20*5)+O20+(N20*50)</f>
        <v>0</v>
      </c>
      <c r="S20" s="13"/>
      <c r="T20" s="15"/>
      <c r="U20" s="15"/>
      <c r="V20" s="16"/>
    </row>
    <row r="21" spans="1:22" ht="12.75">
      <c r="A21" s="11">
        <v>4</v>
      </c>
      <c r="B21" s="12"/>
      <c r="C21" s="13"/>
      <c r="D21" s="13"/>
      <c r="E21" s="13"/>
      <c r="F21" s="13"/>
      <c r="G21" s="14">
        <f>IF(H21&gt;H$3,H21-H$3,0)</f>
        <v>0</v>
      </c>
      <c r="H21" s="17">
        <v>33.02</v>
      </c>
      <c r="I21" s="13" t="s">
        <v>174</v>
      </c>
      <c r="J21" s="14">
        <f>(D21*5)+(E21*5)+G21+(F21*50)</f>
        <v>0</v>
      </c>
      <c r="K21" s="13"/>
      <c r="L21" s="13"/>
      <c r="M21" s="13"/>
      <c r="N21" s="13"/>
      <c r="O21" s="14">
        <f>IF(P21&gt;P$3,P21-P$3,0)</f>
        <v>0</v>
      </c>
      <c r="P21" s="17">
        <v>29.68</v>
      </c>
      <c r="Q21" s="13" t="s">
        <v>174</v>
      </c>
      <c r="R21" s="14">
        <f>(L21*5)+(M21*5)+O21+(N21*50)</f>
        <v>0</v>
      </c>
      <c r="S21" s="13"/>
      <c r="T21" s="15"/>
      <c r="U21" s="15"/>
      <c r="V21" s="16"/>
    </row>
    <row r="22" spans="1:22" ht="13.5" thickBot="1">
      <c r="A22" s="18" t="s">
        <v>50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2"/>
    </row>
    <row r="23" spans="1:22" s="10" customFormat="1" ht="12.75">
      <c r="A23" s="5" t="s">
        <v>49</v>
      </c>
      <c r="B23" s="12">
        <f>+$B$3-J23-R23</f>
        <v>-5</v>
      </c>
      <c r="C23" s="12">
        <f>$C$3-$B$3-H23-P23</f>
        <v>-14.169999999999987</v>
      </c>
      <c r="D23" s="6"/>
      <c r="E23" s="6"/>
      <c r="F23" s="6"/>
      <c r="G23" s="7"/>
      <c r="H23" s="7">
        <f>SUMIF(I24:I27,"=j",H24:H27)</f>
        <v>100.55000000000001</v>
      </c>
      <c r="I23" s="6"/>
      <c r="J23" s="7">
        <f>SUMIF(I24:I27,"=j",J24:J27)</f>
        <v>5</v>
      </c>
      <c r="K23" s="6">
        <v>4</v>
      </c>
      <c r="L23" s="6"/>
      <c r="M23" s="6"/>
      <c r="N23" s="6"/>
      <c r="O23" s="7"/>
      <c r="P23" s="7">
        <f>SUMIF(Q24:Q27,"=j",P24:P27)</f>
        <v>90.47999999999999</v>
      </c>
      <c r="Q23" s="6"/>
      <c r="R23" s="7">
        <f>SUMIF(Q24:Q27,"=j",R24:R27)</f>
        <v>0</v>
      </c>
      <c r="S23" s="6">
        <v>2</v>
      </c>
      <c r="T23" s="8">
        <f>J23+R23</f>
        <v>5</v>
      </c>
      <c r="U23" s="8">
        <f>P23+H23</f>
        <v>191.03</v>
      </c>
      <c r="V23" s="9">
        <v>4</v>
      </c>
    </row>
    <row r="24" spans="1:22" ht="12.75">
      <c r="A24" s="11" t="s">
        <v>177</v>
      </c>
      <c r="B24" s="12"/>
      <c r="C24" s="13"/>
      <c r="D24" s="13">
        <v>2</v>
      </c>
      <c r="E24" s="13"/>
      <c r="F24" s="13"/>
      <c r="G24" s="14">
        <f>IF(H24&gt;H$3,H24-H$3,0)</f>
        <v>0</v>
      </c>
      <c r="H24" s="17">
        <v>37.19</v>
      </c>
      <c r="I24" s="13" t="s">
        <v>175</v>
      </c>
      <c r="J24" s="14">
        <f>(D24*5)+(E24*5)+G24+(F24*50)</f>
        <v>10</v>
      </c>
      <c r="K24" s="13"/>
      <c r="L24" s="13"/>
      <c r="M24" s="13"/>
      <c r="N24" s="13"/>
      <c r="O24" s="14">
        <f>IF(P24&gt;P$3,P24-P$3,0)</f>
        <v>0</v>
      </c>
      <c r="P24" s="14">
        <v>29.59</v>
      </c>
      <c r="Q24" s="13" t="s">
        <v>174</v>
      </c>
      <c r="R24" s="14">
        <f>(L24*5)+(M24*5)+O24+(N24*50)</f>
        <v>0</v>
      </c>
      <c r="S24" s="13"/>
      <c r="T24" s="15"/>
      <c r="U24" s="15"/>
      <c r="V24" s="16"/>
    </row>
    <row r="25" spans="1:22" ht="12.75">
      <c r="A25" s="11" t="s">
        <v>178</v>
      </c>
      <c r="B25" s="12"/>
      <c r="C25" s="13"/>
      <c r="D25" s="13">
        <v>1</v>
      </c>
      <c r="E25" s="13"/>
      <c r="F25" s="13"/>
      <c r="G25" s="14">
        <f>IF(H25&gt;H$3,H25-H$3,0)</f>
        <v>0</v>
      </c>
      <c r="H25" s="14">
        <v>34.21</v>
      </c>
      <c r="I25" s="13" t="s">
        <v>174</v>
      </c>
      <c r="J25" s="14">
        <f>(D25*5)+(E25*5)+G25+(F25*50)</f>
        <v>5</v>
      </c>
      <c r="K25" s="13"/>
      <c r="L25" s="13"/>
      <c r="M25" s="13"/>
      <c r="N25" s="13"/>
      <c r="O25" s="14">
        <f>IF(P25&gt;P$3,P25-P$3,0)</f>
        <v>0</v>
      </c>
      <c r="P25" s="14">
        <v>28.88</v>
      </c>
      <c r="Q25" s="13" t="s">
        <v>174</v>
      </c>
      <c r="R25" s="14">
        <f>(L25*5)+(M25*5)+O25+(N25*50)</f>
        <v>0</v>
      </c>
      <c r="S25" s="13"/>
      <c r="T25" s="15"/>
      <c r="U25" s="15"/>
      <c r="V25" s="16"/>
    </row>
    <row r="26" spans="1:22" ht="12.75">
      <c r="A26" s="11" t="s">
        <v>179</v>
      </c>
      <c r="B26" s="12"/>
      <c r="C26" s="13"/>
      <c r="D26" s="13"/>
      <c r="E26" s="13"/>
      <c r="F26" s="13"/>
      <c r="G26" s="14">
        <f>IF(H26&gt;H$3,H26-H$3,0)</f>
        <v>0</v>
      </c>
      <c r="H26" s="17">
        <v>33.91</v>
      </c>
      <c r="I26" s="13" t="s">
        <v>174</v>
      </c>
      <c r="J26" s="14">
        <f>(D26*5)+(E26*5)+G26+(F26*50)</f>
        <v>0</v>
      </c>
      <c r="K26" s="13"/>
      <c r="L26" s="13">
        <v>1</v>
      </c>
      <c r="M26" s="13"/>
      <c r="N26" s="13"/>
      <c r="O26" s="14">
        <f>IF(P26&gt;P$3,P26-P$3,0)</f>
        <v>0</v>
      </c>
      <c r="P26" s="17">
        <v>30.8</v>
      </c>
      <c r="Q26" s="13" t="s">
        <v>175</v>
      </c>
      <c r="R26" s="14">
        <f>(L26*5)+(M26*5)+O26+(N26*50)</f>
        <v>5</v>
      </c>
      <c r="S26" s="13"/>
      <c r="T26" s="15"/>
      <c r="U26" s="15"/>
      <c r="V26" s="16"/>
    </row>
    <row r="27" spans="1:22" ht="12.75">
      <c r="A27" s="11" t="s">
        <v>180</v>
      </c>
      <c r="B27" s="12"/>
      <c r="C27" s="13"/>
      <c r="D27" s="13"/>
      <c r="E27" s="13"/>
      <c r="F27" s="13"/>
      <c r="G27" s="14">
        <f>IF(H27&gt;H$3,H27-H$3,0)</f>
        <v>0</v>
      </c>
      <c r="H27" s="17">
        <v>32.43</v>
      </c>
      <c r="I27" s="13" t="s">
        <v>174</v>
      </c>
      <c r="J27" s="14">
        <f>(D27*5)+(E27*5)+G27+(F27*50)</f>
        <v>0</v>
      </c>
      <c r="K27" s="13"/>
      <c r="L27" s="13"/>
      <c r="M27" s="13"/>
      <c r="N27" s="13"/>
      <c r="O27" s="14">
        <f>IF(P27&gt;P$3,P27-P$3,0)</f>
        <v>0</v>
      </c>
      <c r="P27" s="17">
        <v>32.01</v>
      </c>
      <c r="Q27" s="13" t="s">
        <v>174</v>
      </c>
      <c r="R27" s="14">
        <f>(L27*5)+(M27*5)+O27+(N27*50)</f>
        <v>0</v>
      </c>
      <c r="S27" s="13"/>
      <c r="T27" s="15"/>
      <c r="U27" s="15"/>
      <c r="V27" s="16"/>
    </row>
    <row r="28" spans="1:22" ht="13.5" thickBot="1">
      <c r="A28" s="18" t="s">
        <v>50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2"/>
    </row>
    <row r="29" spans="1:22" s="10" customFormat="1" ht="12.75">
      <c r="A29" s="5" t="s">
        <v>39</v>
      </c>
      <c r="B29" s="12">
        <f>+$B$3-J29-R29</f>
        <v>-5</v>
      </c>
      <c r="C29" s="12">
        <f>$C$3-$B$3-H29-P29</f>
        <v>-25.75999999999999</v>
      </c>
      <c r="D29" s="6"/>
      <c r="E29" s="6"/>
      <c r="F29" s="6"/>
      <c r="G29" s="6"/>
      <c r="H29" s="7">
        <f>SUMIF(I30:I33,"=j",H30:H33)</f>
        <v>107.13</v>
      </c>
      <c r="I29" s="6"/>
      <c r="J29" s="7">
        <f>SUMIF(I30:I33,"=j",J30:J33)</f>
        <v>5</v>
      </c>
      <c r="K29" s="6">
        <v>5</v>
      </c>
      <c r="L29" s="6"/>
      <c r="M29" s="6"/>
      <c r="N29" s="6"/>
      <c r="O29" s="7"/>
      <c r="P29" s="7">
        <f>SUMIF(Q30:Q33,"=j",P30:P33)</f>
        <v>95.49000000000001</v>
      </c>
      <c r="Q29" s="6"/>
      <c r="R29" s="7">
        <f>SUMIF(Q30:Q33,"=j",R30:R33)</f>
        <v>0</v>
      </c>
      <c r="S29" s="6">
        <v>4</v>
      </c>
      <c r="T29" s="8">
        <f>J29+R29</f>
        <v>5</v>
      </c>
      <c r="U29" s="8">
        <f>P29+H29</f>
        <v>202.62</v>
      </c>
      <c r="V29" s="9">
        <v>5</v>
      </c>
    </row>
    <row r="30" spans="1:22" ht="12.75">
      <c r="A30" s="11">
        <v>1</v>
      </c>
      <c r="B30" s="12"/>
      <c r="C30" s="13"/>
      <c r="D30" s="13"/>
      <c r="E30" s="13">
        <v>1</v>
      </c>
      <c r="F30" s="13"/>
      <c r="G30" s="14">
        <f>IF(H30&gt;H$3,H30-H$3,0)</f>
        <v>0</v>
      </c>
      <c r="H30" s="14">
        <v>36.99</v>
      </c>
      <c r="I30" s="13" t="s">
        <v>174</v>
      </c>
      <c r="J30" s="14">
        <f>(D30*5)+(E30*5)+G30+(F30*50)</f>
        <v>5</v>
      </c>
      <c r="K30" s="13"/>
      <c r="L30" s="13"/>
      <c r="M30" s="13"/>
      <c r="N30" s="13"/>
      <c r="O30" s="14">
        <f>IF(P30&gt;P$3,P30-P$3,0)</f>
        <v>0</v>
      </c>
      <c r="P30" s="14">
        <v>31.78</v>
      </c>
      <c r="Q30" s="13" t="s">
        <v>174</v>
      </c>
      <c r="R30" s="14">
        <f>(L30*5)+(M30*5)+O30+(N30*50)</f>
        <v>0</v>
      </c>
      <c r="S30" s="13"/>
      <c r="T30" s="15"/>
      <c r="U30" s="15"/>
      <c r="V30" s="16"/>
    </row>
    <row r="31" spans="1:22" ht="12.75">
      <c r="A31" s="11">
        <v>2</v>
      </c>
      <c r="B31" s="12"/>
      <c r="C31" s="13"/>
      <c r="D31" s="13">
        <v>1</v>
      </c>
      <c r="E31" s="13"/>
      <c r="F31" s="13"/>
      <c r="G31" s="14">
        <f>IF(H31&gt;H$3,H31-H$3,0)</f>
        <v>0</v>
      </c>
      <c r="H31" s="14">
        <v>37.1</v>
      </c>
      <c r="I31" s="13" t="s">
        <v>175</v>
      </c>
      <c r="J31" s="14">
        <f>(D31*5)+(E31*5)+G31+(F31*50)</f>
        <v>5</v>
      </c>
      <c r="K31" s="13"/>
      <c r="L31" s="13">
        <v>1</v>
      </c>
      <c r="M31" s="13"/>
      <c r="N31" s="13"/>
      <c r="O31" s="14">
        <f>IF(P31&gt;P$3,P31-P$3,0)</f>
        <v>0</v>
      </c>
      <c r="P31" s="14">
        <v>36.43</v>
      </c>
      <c r="Q31" s="13" t="s">
        <v>175</v>
      </c>
      <c r="R31" s="14">
        <f>(L31*5)+(M31*5)+O31+(N31*50)</f>
        <v>5</v>
      </c>
      <c r="S31" s="13"/>
      <c r="T31" s="15"/>
      <c r="U31" s="15"/>
      <c r="V31" s="16"/>
    </row>
    <row r="32" spans="1:22" ht="12.75">
      <c r="A32" s="11">
        <v>3</v>
      </c>
      <c r="B32" s="12"/>
      <c r="C32" s="13"/>
      <c r="D32" s="13"/>
      <c r="E32" s="13"/>
      <c r="F32" s="13"/>
      <c r="G32" s="14">
        <f>IF(H32&gt;H$3,H32-H$3,0)</f>
        <v>0</v>
      </c>
      <c r="H32" s="17">
        <v>34.12</v>
      </c>
      <c r="I32" s="13" t="s">
        <v>174</v>
      </c>
      <c r="J32" s="14">
        <f>(D32*5)+(E32*5)+G32+(F32*50)</f>
        <v>0</v>
      </c>
      <c r="K32" s="13"/>
      <c r="L32" s="13"/>
      <c r="M32" s="13"/>
      <c r="N32" s="13"/>
      <c r="O32" s="14">
        <f>IF(P32&gt;P$3,P32-P$3,0)</f>
        <v>0</v>
      </c>
      <c r="P32" s="17">
        <v>33.02</v>
      </c>
      <c r="Q32" s="13" t="s">
        <v>174</v>
      </c>
      <c r="R32" s="14">
        <f>(L32*5)+(M32*5)+O32+(N32*50)</f>
        <v>0</v>
      </c>
      <c r="S32" s="13"/>
      <c r="T32" s="15"/>
      <c r="U32" s="15"/>
      <c r="V32" s="16"/>
    </row>
    <row r="33" spans="1:22" ht="12.75">
      <c r="A33" s="11">
        <v>4</v>
      </c>
      <c r="B33" s="12"/>
      <c r="C33" s="13"/>
      <c r="D33" s="13"/>
      <c r="E33" s="13"/>
      <c r="F33" s="13"/>
      <c r="G33" s="14">
        <f>IF(H33&gt;H$3,H33-H$3,0)</f>
        <v>0</v>
      </c>
      <c r="H33" s="17">
        <v>36.02</v>
      </c>
      <c r="I33" s="13" t="s">
        <v>174</v>
      </c>
      <c r="J33" s="14">
        <f>(D33*5)+(E33*5)+G33+(F33*50)</f>
        <v>0</v>
      </c>
      <c r="K33" s="13"/>
      <c r="L33" s="13"/>
      <c r="M33" s="13"/>
      <c r="N33" s="13"/>
      <c r="O33" s="14">
        <f>IF(P33&gt;P$3,P33-P$3,0)</f>
        <v>0</v>
      </c>
      <c r="P33" s="17">
        <v>30.69</v>
      </c>
      <c r="Q33" s="13" t="s">
        <v>174</v>
      </c>
      <c r="R33" s="14">
        <f>(L33*5)+(M33*5)+O33+(N33*50)</f>
        <v>0</v>
      </c>
      <c r="S33" s="13"/>
      <c r="T33" s="15"/>
      <c r="U33" s="15"/>
      <c r="V33" s="16"/>
    </row>
    <row r="34" spans="1:22" ht="13.5" thickBot="1">
      <c r="A34" s="18" t="s">
        <v>50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2"/>
    </row>
    <row r="35" spans="1:22" s="10" customFormat="1" ht="12.75">
      <c r="A35" s="5" t="s">
        <v>41</v>
      </c>
      <c r="B35" s="12">
        <f>+$B$3-J35-R35</f>
        <v>-150</v>
      </c>
      <c r="C35" s="12">
        <f>$C$3-$B$3-H35-P35</f>
        <v>80.21000000000002</v>
      </c>
      <c r="D35" s="6"/>
      <c r="E35" s="6"/>
      <c r="F35" s="6"/>
      <c r="G35" s="7"/>
      <c r="H35" s="7">
        <f>SUMIF(I36:I39,"=j",H36:H39)</f>
        <v>35.16</v>
      </c>
      <c r="I35" s="6"/>
      <c r="J35" s="7">
        <f>SUMIF(I36:I39,"=j",J36:J39)</f>
        <v>100</v>
      </c>
      <c r="K35" s="6">
        <v>6</v>
      </c>
      <c r="L35" s="6"/>
      <c r="M35" s="6"/>
      <c r="N35" s="6"/>
      <c r="O35" s="7"/>
      <c r="P35" s="7">
        <f>SUMIF(Q36:Q39,"=j",P36:P39)</f>
        <v>61.489999999999995</v>
      </c>
      <c r="Q35" s="6"/>
      <c r="R35" s="7">
        <f>SUMIF(Q36:Q39,"=j",R36:R39)</f>
        <v>50</v>
      </c>
      <c r="S35" s="6">
        <v>6</v>
      </c>
      <c r="T35" s="8">
        <f>J35+R35</f>
        <v>150</v>
      </c>
      <c r="U35" s="8">
        <f>P35+H35</f>
        <v>96.64999999999999</v>
      </c>
      <c r="V35" s="9">
        <v>6</v>
      </c>
    </row>
    <row r="36" spans="1:22" ht="12.75">
      <c r="A36" s="11">
        <v>1</v>
      </c>
      <c r="B36" s="12"/>
      <c r="C36" s="13"/>
      <c r="D36" s="13"/>
      <c r="E36" s="13"/>
      <c r="F36" s="13">
        <v>1</v>
      </c>
      <c r="G36" s="14">
        <f>IF(H36&gt;H$3,H36-H$3,0)</f>
        <v>0</v>
      </c>
      <c r="H36" s="14"/>
      <c r="I36" s="13" t="s">
        <v>174</v>
      </c>
      <c r="J36" s="14">
        <f>(D36*5)+(E36*5)+G36+(F36*50)</f>
        <v>50</v>
      </c>
      <c r="K36" s="13"/>
      <c r="L36" s="13"/>
      <c r="M36" s="13"/>
      <c r="N36" s="13"/>
      <c r="O36" s="14">
        <f>IF(P36&gt;P$3,P36-P$3,0)</f>
        <v>0</v>
      </c>
      <c r="P36" s="14">
        <v>31.95</v>
      </c>
      <c r="Q36" s="13" t="s">
        <v>174</v>
      </c>
      <c r="R36" s="14">
        <f>(L36*5)+(M36*5)+O36+(N36*50)</f>
        <v>0</v>
      </c>
      <c r="S36" s="13"/>
      <c r="T36" s="15"/>
      <c r="U36" s="15"/>
      <c r="V36" s="16"/>
    </row>
    <row r="37" spans="1:22" ht="12.75">
      <c r="A37" s="11">
        <v>2</v>
      </c>
      <c r="B37" s="12"/>
      <c r="C37" s="13"/>
      <c r="D37" s="13"/>
      <c r="E37" s="13"/>
      <c r="F37" s="13">
        <v>1</v>
      </c>
      <c r="G37" s="14">
        <f>IF(H37&gt;H$3,H37-H$3,0)</f>
        <v>0</v>
      </c>
      <c r="H37" s="14"/>
      <c r="I37" s="13" t="s">
        <v>174</v>
      </c>
      <c r="J37" s="14">
        <f>(D37*5)+(E37*5)+G37+(F37*50)</f>
        <v>50</v>
      </c>
      <c r="K37" s="13"/>
      <c r="L37" s="13"/>
      <c r="M37" s="13"/>
      <c r="N37" s="13">
        <v>1</v>
      </c>
      <c r="O37" s="14">
        <f>IF(P37&gt;P$3,P37-P$3,0)</f>
        <v>0</v>
      </c>
      <c r="P37" s="14"/>
      <c r="Q37" s="13" t="s">
        <v>174</v>
      </c>
      <c r="R37" s="14">
        <f>(L37*5)+(M37*5)+O37+(N37*50)</f>
        <v>50</v>
      </c>
      <c r="S37" s="13"/>
      <c r="T37" s="15"/>
      <c r="U37" s="15"/>
      <c r="V37" s="16"/>
    </row>
    <row r="38" spans="1:22" ht="12.75">
      <c r="A38" s="11">
        <v>3</v>
      </c>
      <c r="B38" s="12"/>
      <c r="C38" s="13"/>
      <c r="D38" s="13"/>
      <c r="E38" s="13"/>
      <c r="F38" s="13"/>
      <c r="G38" s="14">
        <f>IF(H38&gt;H$3,H38-H$3,0)</f>
        <v>0</v>
      </c>
      <c r="H38" s="14">
        <v>35.16</v>
      </c>
      <c r="I38" s="13" t="s">
        <v>174</v>
      </c>
      <c r="J38" s="14">
        <f>(D38*5)+(E38*5)+G38+(F38*50)</f>
        <v>0</v>
      </c>
      <c r="K38" s="13"/>
      <c r="L38" s="13"/>
      <c r="M38" s="13"/>
      <c r="N38" s="13"/>
      <c r="O38" s="14">
        <f>IF(P38&gt;P$3,P38-P$3,0)</f>
        <v>0</v>
      </c>
      <c r="P38" s="14">
        <v>29.54</v>
      </c>
      <c r="Q38" s="13" t="s">
        <v>174</v>
      </c>
      <c r="R38" s="14">
        <f>(L38*5)+(M38*5)+O38+(N38*50)</f>
        <v>0</v>
      </c>
      <c r="S38" s="13"/>
      <c r="T38" s="15"/>
      <c r="U38" s="15"/>
      <c r="V38" s="16"/>
    </row>
    <row r="39" spans="1:22" ht="12.75">
      <c r="A39" s="11"/>
      <c r="B39" s="12"/>
      <c r="C39" s="13"/>
      <c r="D39" s="13"/>
      <c r="E39" s="13"/>
      <c r="F39" s="13"/>
      <c r="G39" s="14">
        <f>IF(H39&gt;H$3,H39-H$3,0)</f>
        <v>0</v>
      </c>
      <c r="H39" s="17"/>
      <c r="I39" s="13" t="s">
        <v>175</v>
      </c>
      <c r="J39" s="14">
        <f>(D39*5)+(E39*5)+G39+(F39*50)</f>
        <v>0</v>
      </c>
      <c r="K39" s="13"/>
      <c r="L39" s="13"/>
      <c r="M39" s="13"/>
      <c r="N39" s="13"/>
      <c r="O39" s="14">
        <f>IF(P39&gt;P$3,P39-P$3,0)</f>
        <v>0</v>
      </c>
      <c r="P39" s="17"/>
      <c r="Q39" s="13" t="s">
        <v>174</v>
      </c>
      <c r="R39" s="14">
        <f>(L39*5)+(M39*5)+O39+(N39*50)</f>
        <v>0</v>
      </c>
      <c r="S39" s="13"/>
      <c r="T39" s="15"/>
      <c r="U39" s="15"/>
      <c r="V39" s="16"/>
    </row>
    <row r="40" spans="1:22" ht="13.5" thickBot="1">
      <c r="A40" s="18" t="s">
        <v>50</v>
      </c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2"/>
    </row>
  </sheetData>
  <mergeCells count="4">
    <mergeCell ref="T1:U2"/>
    <mergeCell ref="T3:U3"/>
    <mergeCell ref="D1:J2"/>
    <mergeCell ref="L1:R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Loonadministratie BODIJK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Boumans</dc:creator>
  <cp:keywords/>
  <dc:description/>
  <cp:lastModifiedBy>Boumans</cp:lastModifiedBy>
  <cp:lastPrinted>2004-08-29T14:56:42Z</cp:lastPrinted>
  <dcterms:created xsi:type="dcterms:W3CDTF">2004-08-26T12:30:39Z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